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2" activeTab="3"/>
  </bookViews>
  <sheets>
    <sheet name="Exo_1_Stratégie" sheetId="3" r:id="rId1"/>
    <sheet name="Exo_2_a" sheetId="6" r:id="rId2"/>
    <sheet name="Exo_2_b_CRR" sheetId="4" r:id="rId3"/>
    <sheet name="Exo_2_c_BS" sheetId="1" r:id="rId4"/>
    <sheet name="STRIP_STRAP" sheetId="7" r:id="rId5"/>
  </sheets>
  <calcPr calcId="145621"/>
  <fileRecoveryPr repairLoad="1"/>
</workbook>
</file>

<file path=xl/calcChain.xml><?xml version="1.0" encoding="utf-8"?>
<calcChain xmlns="http://schemas.openxmlformats.org/spreadsheetml/2006/main">
  <c r="H26" i="6" l="1"/>
  <c r="Q3" i="7"/>
  <c r="M2" i="7"/>
  <c r="L2" i="7"/>
  <c r="C5" i="1"/>
  <c r="J3" i="7"/>
  <c r="J4" i="7"/>
  <c r="E4" i="6"/>
  <c r="B15" i="6"/>
  <c r="C16" i="6"/>
  <c r="D17" i="6"/>
  <c r="E18" i="6"/>
  <c r="C5" i="4"/>
  <c r="E5" i="4"/>
  <c r="B11" i="4"/>
  <c r="Y3" i="3"/>
  <c r="W3" i="3"/>
  <c r="Z3" i="3"/>
  <c r="X3" i="3"/>
  <c r="X2" i="3"/>
  <c r="W2" i="3"/>
  <c r="Z2" i="3"/>
  <c r="Y1" i="3"/>
  <c r="I3" i="3"/>
  <c r="Q3" i="3"/>
  <c r="S2" i="3"/>
  <c r="Q2" i="3"/>
  <c r="R2" i="3"/>
  <c r="L3" i="3"/>
  <c r="L2" i="3"/>
  <c r="K2" i="3"/>
  <c r="O2" i="3"/>
  <c r="M2" i="3"/>
  <c r="Y4" i="3"/>
  <c r="C14" i="6"/>
  <c r="Y5" i="3"/>
  <c r="W5" i="3"/>
  <c r="D13" i="6"/>
  <c r="E12" i="6"/>
  <c r="D15" i="6"/>
  <c r="E14" i="6"/>
  <c r="E16" i="6"/>
  <c r="E37" i="6"/>
  <c r="E26" i="6"/>
  <c r="M3" i="7"/>
  <c r="L3" i="7"/>
  <c r="X5" i="3"/>
  <c r="W4" i="3"/>
  <c r="X4" i="3"/>
  <c r="O3" i="7"/>
  <c r="Z4" i="3"/>
  <c r="R3" i="3"/>
  <c r="M3" i="3"/>
  <c r="S3" i="3"/>
  <c r="K3" i="3"/>
  <c r="I4" i="3"/>
  <c r="I5" i="3"/>
  <c r="U2" i="3"/>
  <c r="E33" i="6"/>
  <c r="E22" i="6"/>
  <c r="E39" i="6"/>
  <c r="E28" i="6"/>
  <c r="J5" i="7"/>
  <c r="M4" i="7"/>
  <c r="L4" i="7"/>
  <c r="D27" i="6"/>
  <c r="O2" i="7"/>
  <c r="Q2" i="7"/>
  <c r="D38" i="6"/>
  <c r="Z5" i="3"/>
  <c r="E35" i="6"/>
  <c r="D36" i="6"/>
  <c r="E24" i="6"/>
  <c r="D25" i="6"/>
  <c r="C26" i="6"/>
  <c r="E1" i="4"/>
  <c r="Y6" i="3"/>
  <c r="M4" i="3"/>
  <c r="U3" i="3"/>
  <c r="Q5" i="3"/>
  <c r="L5" i="3"/>
  <c r="R5" i="3"/>
  <c r="S4" i="3"/>
  <c r="O3" i="3"/>
  <c r="K5" i="3"/>
  <c r="M5" i="3"/>
  <c r="S5" i="3"/>
  <c r="I6" i="3"/>
  <c r="Q6" i="3"/>
  <c r="Q4" i="3"/>
  <c r="U4" i="3"/>
  <c r="L4" i="3"/>
  <c r="R4" i="3"/>
  <c r="K4" i="3"/>
  <c r="O4" i="3"/>
  <c r="U5" i="3"/>
  <c r="W6" i="3"/>
  <c r="Z6" i="3"/>
  <c r="X6" i="3"/>
  <c r="Y7" i="3"/>
  <c r="C37" i="6"/>
  <c r="Q4" i="7"/>
  <c r="O4" i="7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E2" i="4"/>
  <c r="D23" i="6"/>
  <c r="C24" i="6"/>
  <c r="B25" i="6"/>
  <c r="K6" i="3"/>
  <c r="M6" i="3"/>
  <c r="M5" i="7"/>
  <c r="L5" i="7"/>
  <c r="J6" i="7"/>
  <c r="D34" i="6"/>
  <c r="C35" i="6"/>
  <c r="B36" i="6"/>
  <c r="R6" i="3"/>
  <c r="L6" i="3"/>
  <c r="I7" i="3"/>
  <c r="K7" i="3"/>
  <c r="S6" i="3"/>
  <c r="U6" i="3"/>
  <c r="O5" i="3"/>
  <c r="Q5" i="7"/>
  <c r="O5" i="7"/>
  <c r="V88" i="4"/>
  <c r="V63" i="4"/>
  <c r="V114" i="4"/>
  <c r="V37" i="4"/>
  <c r="X7" i="3"/>
  <c r="W7" i="3"/>
  <c r="Y8" i="3"/>
  <c r="Q7" i="3"/>
  <c r="L7" i="3"/>
  <c r="J7" i="7"/>
  <c r="L6" i="7"/>
  <c r="M6" i="7"/>
  <c r="C12" i="4"/>
  <c r="E3" i="4"/>
  <c r="O6" i="3"/>
  <c r="S7" i="3"/>
  <c r="M7" i="3"/>
  <c r="O7" i="3"/>
  <c r="I8" i="3"/>
  <c r="I9" i="3"/>
  <c r="R7" i="3"/>
  <c r="U7" i="3"/>
  <c r="O6" i="7"/>
  <c r="Q6" i="7"/>
  <c r="R8" i="3"/>
  <c r="L8" i="3"/>
  <c r="M8" i="3"/>
  <c r="Q8" i="3"/>
  <c r="Z7" i="3"/>
  <c r="J8" i="7"/>
  <c r="M7" i="7"/>
  <c r="L7" i="7"/>
  <c r="D13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X8" i="3"/>
  <c r="W8" i="3"/>
  <c r="Z8" i="3"/>
  <c r="Y9" i="3"/>
  <c r="S8" i="3"/>
  <c r="U8" i="3"/>
  <c r="K8" i="3"/>
  <c r="J9" i="7"/>
  <c r="M8" i="7"/>
  <c r="L8" i="7"/>
  <c r="V89" i="4"/>
  <c r="V64" i="4"/>
  <c r="V115" i="4"/>
  <c r="V38" i="4"/>
  <c r="X9" i="3"/>
  <c r="Y10" i="3"/>
  <c r="W9" i="3"/>
  <c r="Z9" i="3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E14" i="4"/>
  <c r="Q7" i="7"/>
  <c r="O7" i="7"/>
  <c r="O8" i="3"/>
  <c r="I10" i="3"/>
  <c r="K9" i="3"/>
  <c r="Q9" i="3"/>
  <c r="R9" i="3"/>
  <c r="M9" i="3"/>
  <c r="L9" i="3"/>
  <c r="S9" i="3"/>
  <c r="U9" i="3"/>
  <c r="V39" i="4"/>
  <c r="V90" i="4"/>
  <c r="V65" i="4"/>
  <c r="V116" i="4"/>
  <c r="U88" i="4"/>
  <c r="Q8" i="7"/>
  <c r="O8" i="7"/>
  <c r="O9" i="3"/>
  <c r="Y11" i="3"/>
  <c r="X10" i="3"/>
  <c r="W10" i="3"/>
  <c r="Z10" i="3"/>
  <c r="U114" i="4"/>
  <c r="U38" i="4"/>
  <c r="U37" i="4"/>
  <c r="T37" i="4"/>
  <c r="S10" i="3"/>
  <c r="M10" i="3"/>
  <c r="R10" i="3"/>
  <c r="Q10" i="3"/>
  <c r="I11" i="3"/>
  <c r="L10" i="3"/>
  <c r="K10" i="3"/>
  <c r="F15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U63" i="4"/>
  <c r="T63" i="4"/>
  <c r="U64" i="4"/>
  <c r="J10" i="7"/>
  <c r="L9" i="7"/>
  <c r="M9" i="7"/>
  <c r="U10" i="3"/>
  <c r="O10" i="3"/>
  <c r="M10" i="7"/>
  <c r="L10" i="7"/>
  <c r="J11" i="7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G16" i="4"/>
  <c r="U115" i="4"/>
  <c r="W11" i="3"/>
  <c r="Z11" i="3"/>
  <c r="X11" i="3"/>
  <c r="Y12" i="3"/>
  <c r="U90" i="4"/>
  <c r="Q9" i="7"/>
  <c r="O9" i="7"/>
  <c r="V40" i="4"/>
  <c r="V117" i="4"/>
  <c r="U116" i="4"/>
  <c r="V91" i="4"/>
  <c r="V66" i="4"/>
  <c r="I12" i="3"/>
  <c r="L11" i="3"/>
  <c r="S11" i="3"/>
  <c r="M11" i="3"/>
  <c r="R11" i="3"/>
  <c r="Q11" i="3"/>
  <c r="K11" i="3"/>
  <c r="T114" i="4"/>
  <c r="U89" i="4"/>
  <c r="U39" i="4"/>
  <c r="U11" i="3"/>
  <c r="Y13" i="3"/>
  <c r="X12" i="3"/>
  <c r="W12" i="3"/>
  <c r="Q10" i="7"/>
  <c r="O10" i="7"/>
  <c r="O11" i="3"/>
  <c r="H17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T39" i="4"/>
  <c r="V92" i="4"/>
  <c r="V118" i="4"/>
  <c r="V67" i="4"/>
  <c r="V41" i="4"/>
  <c r="U65" i="4"/>
  <c r="U117" i="4"/>
  <c r="T89" i="4"/>
  <c r="I13" i="3"/>
  <c r="Q12" i="3"/>
  <c r="K12" i="3"/>
  <c r="R12" i="3"/>
  <c r="S12" i="3"/>
  <c r="L12" i="3"/>
  <c r="M12" i="3"/>
  <c r="U40" i="4"/>
  <c r="T88" i="4"/>
  <c r="S88" i="4"/>
  <c r="T115" i="4"/>
  <c r="J12" i="7"/>
  <c r="M11" i="7"/>
  <c r="L11" i="7"/>
  <c r="T38" i="4"/>
  <c r="O12" i="3"/>
  <c r="U12" i="3"/>
  <c r="S38" i="4"/>
  <c r="S37" i="4"/>
  <c r="S114" i="4"/>
  <c r="V68" i="4"/>
  <c r="V119" i="4"/>
  <c r="V93" i="4"/>
  <c r="V42" i="4"/>
  <c r="Y14" i="3"/>
  <c r="X13" i="3"/>
  <c r="W13" i="3"/>
  <c r="R13" i="3"/>
  <c r="Q13" i="3"/>
  <c r="I14" i="3"/>
  <c r="S13" i="3"/>
  <c r="M13" i="3"/>
  <c r="L13" i="3"/>
  <c r="K13" i="3"/>
  <c r="T64" i="4"/>
  <c r="U92" i="4"/>
  <c r="I18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U66" i="4"/>
  <c r="T65" i="4"/>
  <c r="J13" i="7"/>
  <c r="M12" i="7"/>
  <c r="L12" i="7"/>
  <c r="Q11" i="7"/>
  <c r="O11" i="7"/>
  <c r="U41" i="4"/>
  <c r="T40" i="4"/>
  <c r="U91" i="4"/>
  <c r="Z12" i="3"/>
  <c r="T116" i="4"/>
  <c r="S39" i="4"/>
  <c r="Q12" i="7"/>
  <c r="O12" i="7"/>
  <c r="V69" i="4"/>
  <c r="V120" i="4"/>
  <c r="V43" i="4"/>
  <c r="V94" i="4"/>
  <c r="Y15" i="3"/>
  <c r="X14" i="3"/>
  <c r="W14" i="3"/>
  <c r="U68" i="4"/>
  <c r="R37" i="4"/>
  <c r="S64" i="4"/>
  <c r="S63" i="4"/>
  <c r="R63" i="4"/>
  <c r="S115" i="4"/>
  <c r="T91" i="4"/>
  <c r="T90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J19" i="4"/>
  <c r="O13" i="3"/>
  <c r="R14" i="3"/>
  <c r="L14" i="3"/>
  <c r="Q14" i="3"/>
  <c r="M14" i="3"/>
  <c r="I15" i="3"/>
  <c r="K14" i="3"/>
  <c r="S14" i="3"/>
  <c r="U42" i="4"/>
  <c r="U118" i="4"/>
  <c r="R38" i="4"/>
  <c r="M13" i="7"/>
  <c r="J14" i="7"/>
  <c r="L13" i="7"/>
  <c r="T92" i="4"/>
  <c r="U13" i="3"/>
  <c r="Z13" i="3"/>
  <c r="U93" i="4"/>
  <c r="R114" i="4"/>
  <c r="U67" i="4"/>
  <c r="T67" i="4"/>
  <c r="S91" i="4"/>
  <c r="U119" i="4"/>
  <c r="Q13" i="7"/>
  <c r="O13" i="7"/>
  <c r="T66" i="4"/>
  <c r="U14" i="3"/>
  <c r="K20" i="4"/>
  <c r="K19" i="4"/>
  <c r="L19" i="4"/>
  <c r="M19" i="4"/>
  <c r="N19" i="4"/>
  <c r="O19" i="4"/>
  <c r="P19" i="4"/>
  <c r="Q19" i="4"/>
  <c r="R19" i="4"/>
  <c r="S19" i="4"/>
  <c r="T19" i="4"/>
  <c r="U19" i="4"/>
  <c r="V19" i="4"/>
  <c r="Q37" i="4"/>
  <c r="Y16" i="3"/>
  <c r="X15" i="3"/>
  <c r="W15" i="3"/>
  <c r="Z15" i="3"/>
  <c r="V44" i="4"/>
  <c r="V95" i="4"/>
  <c r="V121" i="4"/>
  <c r="U120" i="4"/>
  <c r="V70" i="4"/>
  <c r="U94" i="4"/>
  <c r="T41" i="4"/>
  <c r="L14" i="7"/>
  <c r="M14" i="7"/>
  <c r="J15" i="7"/>
  <c r="O14" i="3"/>
  <c r="T117" i="4"/>
  <c r="I16" i="3"/>
  <c r="L15" i="3"/>
  <c r="S15" i="3"/>
  <c r="M15" i="3"/>
  <c r="Q15" i="3"/>
  <c r="R15" i="3"/>
  <c r="K15" i="3"/>
  <c r="S90" i="4"/>
  <c r="R90" i="4"/>
  <c r="S89" i="4"/>
  <c r="Z14" i="3"/>
  <c r="U43" i="4"/>
  <c r="L15" i="7"/>
  <c r="M15" i="7"/>
  <c r="J16" i="7"/>
  <c r="T119" i="4"/>
  <c r="O15" i="3"/>
  <c r="T118" i="4"/>
  <c r="S118" i="4"/>
  <c r="V71" i="4"/>
  <c r="V96" i="4"/>
  <c r="V122" i="4"/>
  <c r="V45" i="4"/>
  <c r="T43" i="4"/>
  <c r="U44" i="4"/>
  <c r="S66" i="4"/>
  <c r="S65" i="4"/>
  <c r="Q14" i="7"/>
  <c r="O14" i="7"/>
  <c r="T94" i="4"/>
  <c r="T42" i="4"/>
  <c r="S42" i="4"/>
  <c r="W16" i="3"/>
  <c r="Z16" i="3"/>
  <c r="Y17" i="3"/>
  <c r="X16" i="3"/>
  <c r="L21" i="4"/>
  <c r="L20" i="4"/>
  <c r="M20" i="4"/>
  <c r="N20" i="4"/>
  <c r="O20" i="4"/>
  <c r="P20" i="4"/>
  <c r="Q20" i="4"/>
  <c r="R20" i="4"/>
  <c r="S20" i="4"/>
  <c r="T20" i="4"/>
  <c r="U20" i="4"/>
  <c r="V20" i="4"/>
  <c r="S116" i="4"/>
  <c r="R89" i="4"/>
  <c r="Q89" i="4"/>
  <c r="R88" i="4"/>
  <c r="Q88" i="4"/>
  <c r="P88" i="4"/>
  <c r="U15" i="3"/>
  <c r="K16" i="3"/>
  <c r="I17" i="3"/>
  <c r="L16" i="3"/>
  <c r="Q16" i="3"/>
  <c r="R16" i="3"/>
  <c r="M16" i="3"/>
  <c r="S16" i="3"/>
  <c r="S40" i="4"/>
  <c r="U95" i="4"/>
  <c r="U69" i="4"/>
  <c r="T93" i="4"/>
  <c r="Y18" i="3"/>
  <c r="X17" i="3"/>
  <c r="W17" i="3"/>
  <c r="S17" i="3"/>
  <c r="L17" i="3"/>
  <c r="Q17" i="3"/>
  <c r="K17" i="3"/>
  <c r="I18" i="3"/>
  <c r="R17" i="3"/>
  <c r="M17" i="3"/>
  <c r="V72" i="4"/>
  <c r="V97" i="4"/>
  <c r="V46" i="4"/>
  <c r="U45" i="4"/>
  <c r="V123" i="4"/>
  <c r="U96" i="4"/>
  <c r="Q15" i="7"/>
  <c r="O15" i="7"/>
  <c r="S93" i="4"/>
  <c r="S92" i="4"/>
  <c r="O16" i="3"/>
  <c r="U71" i="4"/>
  <c r="T68" i="4"/>
  <c r="U122" i="4"/>
  <c r="R39" i="4"/>
  <c r="R115" i="4"/>
  <c r="M21" i="4"/>
  <c r="N21" i="4"/>
  <c r="O21" i="4"/>
  <c r="P21" i="4"/>
  <c r="Q21" i="4"/>
  <c r="R21" i="4"/>
  <c r="S21" i="4"/>
  <c r="T21" i="4"/>
  <c r="U21" i="4"/>
  <c r="V21" i="4"/>
  <c r="M22" i="4"/>
  <c r="S41" i="4"/>
  <c r="R41" i="4"/>
  <c r="U16" i="3"/>
  <c r="S117" i="4"/>
  <c r="R117" i="4"/>
  <c r="U121" i="4"/>
  <c r="R65" i="4"/>
  <c r="R64" i="4"/>
  <c r="U70" i="4"/>
  <c r="T70" i="4"/>
  <c r="L16" i="7"/>
  <c r="M16" i="7"/>
  <c r="J17" i="7"/>
  <c r="U17" i="3"/>
  <c r="T44" i="4"/>
  <c r="M17" i="7"/>
  <c r="L17" i="7"/>
  <c r="J18" i="7"/>
  <c r="V73" i="4"/>
  <c r="V98" i="4"/>
  <c r="V124" i="4"/>
  <c r="V47" i="4"/>
  <c r="R40" i="4"/>
  <c r="Q40" i="4"/>
  <c r="T69" i="4"/>
  <c r="S69" i="4"/>
  <c r="T96" i="4"/>
  <c r="U97" i="4"/>
  <c r="Z17" i="3"/>
  <c r="Q38" i="4"/>
  <c r="U46" i="4"/>
  <c r="Q64" i="4"/>
  <c r="Q63" i="4"/>
  <c r="P63" i="4"/>
  <c r="Q114" i="4"/>
  <c r="S18" i="3"/>
  <c r="L18" i="3"/>
  <c r="R18" i="3"/>
  <c r="M18" i="3"/>
  <c r="I19" i="3"/>
  <c r="K18" i="3"/>
  <c r="Q18" i="3"/>
  <c r="T121" i="4"/>
  <c r="T120" i="4"/>
  <c r="N22" i="4"/>
  <c r="O22" i="4"/>
  <c r="P22" i="4"/>
  <c r="Q22" i="4"/>
  <c r="R22" i="4"/>
  <c r="S22" i="4"/>
  <c r="T22" i="4"/>
  <c r="U22" i="4"/>
  <c r="V22" i="4"/>
  <c r="N23" i="4"/>
  <c r="S68" i="4"/>
  <c r="R68" i="4"/>
  <c r="S67" i="4"/>
  <c r="Q16" i="7"/>
  <c r="O16" i="7"/>
  <c r="R116" i="4"/>
  <c r="Q116" i="4"/>
  <c r="R92" i="4"/>
  <c r="R91" i="4"/>
  <c r="U123" i="4"/>
  <c r="O17" i="3"/>
  <c r="T95" i="4"/>
  <c r="X18" i="3"/>
  <c r="W18" i="3"/>
  <c r="Z18" i="3"/>
  <c r="Y19" i="3"/>
  <c r="O18" i="3"/>
  <c r="U18" i="3"/>
  <c r="V74" i="4"/>
  <c r="V99" i="4"/>
  <c r="V125" i="4"/>
  <c r="V48" i="4"/>
  <c r="U73" i="4"/>
  <c r="Q91" i="4"/>
  <c r="Q90" i="4"/>
  <c r="R67" i="4"/>
  <c r="Q67" i="4"/>
  <c r="R66" i="4"/>
  <c r="S120" i="4"/>
  <c r="S119" i="4"/>
  <c r="L19" i="3"/>
  <c r="I20" i="3"/>
  <c r="M19" i="3"/>
  <c r="S19" i="3"/>
  <c r="K19" i="3"/>
  <c r="R19" i="3"/>
  <c r="Q19" i="3"/>
  <c r="Q115" i="4"/>
  <c r="P115" i="4"/>
  <c r="P37" i="4"/>
  <c r="U47" i="4"/>
  <c r="T46" i="4"/>
  <c r="S121" i="4"/>
  <c r="R121" i="4"/>
  <c r="U72" i="4"/>
  <c r="Q39" i="4"/>
  <c r="P39" i="4"/>
  <c r="U124" i="4"/>
  <c r="L18" i="7"/>
  <c r="J19" i="7"/>
  <c r="M18" i="7"/>
  <c r="S43" i="4"/>
  <c r="T123" i="4"/>
  <c r="P114" i="4"/>
  <c r="O114" i="4"/>
  <c r="S95" i="4"/>
  <c r="S94" i="4"/>
  <c r="X19" i="3"/>
  <c r="Y20" i="3"/>
  <c r="W19" i="3"/>
  <c r="O23" i="4"/>
  <c r="P23" i="4"/>
  <c r="Q23" i="4"/>
  <c r="R23" i="4"/>
  <c r="S23" i="4"/>
  <c r="T23" i="4"/>
  <c r="U23" i="4"/>
  <c r="V23" i="4"/>
  <c r="O24" i="4"/>
  <c r="T122" i="4"/>
  <c r="S122" i="4"/>
  <c r="U98" i="4"/>
  <c r="T97" i="4"/>
  <c r="Q17" i="7"/>
  <c r="O17" i="7"/>
  <c r="T45" i="4"/>
  <c r="O19" i="3"/>
  <c r="S96" i="4"/>
  <c r="P25" i="4"/>
  <c r="P24" i="4"/>
  <c r="Q24" i="4"/>
  <c r="R24" i="4"/>
  <c r="S24" i="4"/>
  <c r="T24" i="4"/>
  <c r="U24" i="4"/>
  <c r="V24" i="4"/>
  <c r="V100" i="4"/>
  <c r="V75" i="4"/>
  <c r="V49" i="4"/>
  <c r="U48" i="4"/>
  <c r="V126" i="4"/>
  <c r="J20" i="7"/>
  <c r="M19" i="7"/>
  <c r="L19" i="7"/>
  <c r="U19" i="3"/>
  <c r="R120" i="4"/>
  <c r="Q120" i="4"/>
  <c r="U125" i="4"/>
  <c r="R119" i="4"/>
  <c r="R118" i="4"/>
  <c r="S45" i="4"/>
  <c r="Z19" i="3"/>
  <c r="R94" i="4"/>
  <c r="R93" i="4"/>
  <c r="R42" i="4"/>
  <c r="Q18" i="7"/>
  <c r="O18" i="7"/>
  <c r="R20" i="3"/>
  <c r="L20" i="3"/>
  <c r="K20" i="3"/>
  <c r="Q20" i="3"/>
  <c r="I21" i="3"/>
  <c r="S20" i="3"/>
  <c r="M20" i="3"/>
  <c r="Q66" i="4"/>
  <c r="P66" i="4"/>
  <c r="Q65" i="4"/>
  <c r="U99" i="4"/>
  <c r="P90" i="4"/>
  <c r="P89" i="4"/>
  <c r="Y21" i="3"/>
  <c r="W20" i="3"/>
  <c r="X20" i="3"/>
  <c r="R95" i="4"/>
  <c r="S44" i="4"/>
  <c r="R44" i="4"/>
  <c r="T72" i="4"/>
  <c r="T71" i="4"/>
  <c r="P38" i="4"/>
  <c r="O38" i="4"/>
  <c r="U74" i="4"/>
  <c r="O20" i="3"/>
  <c r="T47" i="4"/>
  <c r="O89" i="4"/>
  <c r="O88" i="4"/>
  <c r="Q118" i="4"/>
  <c r="Q117" i="4"/>
  <c r="Q26" i="4"/>
  <c r="Q25" i="4"/>
  <c r="R25" i="4"/>
  <c r="S25" i="4"/>
  <c r="T25" i="4"/>
  <c r="U25" i="4"/>
  <c r="V25" i="4"/>
  <c r="T124" i="4"/>
  <c r="Z20" i="3"/>
  <c r="T73" i="4"/>
  <c r="Q94" i="4"/>
  <c r="Q119" i="4"/>
  <c r="P119" i="4"/>
  <c r="Q19" i="7"/>
  <c r="O19" i="7"/>
  <c r="U126" i="4"/>
  <c r="T125" i="4"/>
  <c r="Q93" i="4"/>
  <c r="Q92" i="4"/>
  <c r="P65" i="4"/>
  <c r="O65" i="4"/>
  <c r="P64" i="4"/>
  <c r="Q21" i="3"/>
  <c r="K21" i="3"/>
  <c r="S21" i="3"/>
  <c r="I22" i="3"/>
  <c r="L21" i="3"/>
  <c r="R21" i="3"/>
  <c r="M21" i="3"/>
  <c r="Q41" i="4"/>
  <c r="S72" i="4"/>
  <c r="X21" i="3"/>
  <c r="Y22" i="3"/>
  <c r="W21" i="3"/>
  <c r="Z21" i="3"/>
  <c r="S71" i="4"/>
  <c r="R71" i="4"/>
  <c r="S70" i="4"/>
  <c r="U20" i="3"/>
  <c r="O37" i="4"/>
  <c r="N37" i="4"/>
  <c r="R43" i="4"/>
  <c r="Q43" i="4"/>
  <c r="T98" i="4"/>
  <c r="M20" i="7"/>
  <c r="J21" i="7"/>
  <c r="L20" i="7"/>
  <c r="U75" i="4"/>
  <c r="T74" i="4"/>
  <c r="V127" i="4"/>
  <c r="V76" i="4"/>
  <c r="V101" i="4"/>
  <c r="V50" i="4"/>
  <c r="O21" i="3"/>
  <c r="S97" i="4"/>
  <c r="S124" i="4"/>
  <c r="S123" i="4"/>
  <c r="U101" i="4"/>
  <c r="Q20" i="7"/>
  <c r="O20" i="7"/>
  <c r="P41" i="4"/>
  <c r="O41" i="4"/>
  <c r="P40" i="4"/>
  <c r="U21" i="3"/>
  <c r="P92" i="4"/>
  <c r="P91" i="4"/>
  <c r="S73" i="4"/>
  <c r="R72" i="4"/>
  <c r="V77" i="4"/>
  <c r="V102" i="4"/>
  <c r="V51" i="4"/>
  <c r="V128" i="4"/>
  <c r="P117" i="4"/>
  <c r="P116" i="4"/>
  <c r="U76" i="4"/>
  <c r="J22" i="7"/>
  <c r="M21" i="7"/>
  <c r="L21" i="7"/>
  <c r="W22" i="3"/>
  <c r="Z22" i="3"/>
  <c r="Y23" i="3"/>
  <c r="X22" i="3"/>
  <c r="Q42" i="4"/>
  <c r="P42" i="4"/>
  <c r="R22" i="3"/>
  <c r="S22" i="3"/>
  <c r="I23" i="3"/>
  <c r="K22" i="3"/>
  <c r="Q22" i="3"/>
  <c r="L22" i="3"/>
  <c r="M22" i="3"/>
  <c r="O64" i="4"/>
  <c r="N64" i="4"/>
  <c r="O63" i="4"/>
  <c r="N63" i="4"/>
  <c r="M63" i="4"/>
  <c r="P93" i="4"/>
  <c r="R26" i="4"/>
  <c r="S26" i="4"/>
  <c r="T26" i="4"/>
  <c r="U26" i="4"/>
  <c r="V26" i="4"/>
  <c r="R27" i="4"/>
  <c r="P118" i="4"/>
  <c r="O118" i="4"/>
  <c r="S46" i="4"/>
  <c r="T75" i="4"/>
  <c r="T126" i="4"/>
  <c r="U127" i="4"/>
  <c r="R70" i="4"/>
  <c r="Q70" i="4"/>
  <c r="R69" i="4"/>
  <c r="U49" i="4"/>
  <c r="U100" i="4"/>
  <c r="N88" i="4"/>
  <c r="U22" i="3"/>
  <c r="O22" i="3"/>
  <c r="Q71" i="4"/>
  <c r="T100" i="4"/>
  <c r="T99" i="4"/>
  <c r="O91" i="4"/>
  <c r="O90" i="4"/>
  <c r="S27" i="4"/>
  <c r="T27" i="4"/>
  <c r="U27" i="4"/>
  <c r="V27" i="4"/>
  <c r="S28" i="4"/>
  <c r="O116" i="4"/>
  <c r="O115" i="4"/>
  <c r="O92" i="4"/>
  <c r="R123" i="4"/>
  <c r="R122" i="4"/>
  <c r="U50" i="4"/>
  <c r="Q69" i="4"/>
  <c r="P69" i="4"/>
  <c r="Q68" i="4"/>
  <c r="S126" i="4"/>
  <c r="J23" i="7"/>
  <c r="L22" i="7"/>
  <c r="M22" i="7"/>
  <c r="R45" i="4"/>
  <c r="V103" i="4"/>
  <c r="V52" i="4"/>
  <c r="U51" i="4"/>
  <c r="V78" i="4"/>
  <c r="V129" i="4"/>
  <c r="R23" i="3"/>
  <c r="K23" i="3"/>
  <c r="Q23" i="3"/>
  <c r="I24" i="3"/>
  <c r="L23" i="3"/>
  <c r="S23" i="3"/>
  <c r="M23" i="3"/>
  <c r="Q21" i="7"/>
  <c r="O21" i="7"/>
  <c r="O117" i="4"/>
  <c r="N117" i="4"/>
  <c r="U77" i="4"/>
  <c r="S74" i="4"/>
  <c r="T49" i="4"/>
  <c r="T48" i="4"/>
  <c r="T127" i="4"/>
  <c r="X23" i="3"/>
  <c r="Y24" i="3"/>
  <c r="W23" i="3"/>
  <c r="U128" i="4"/>
  <c r="R73" i="4"/>
  <c r="O40" i="4"/>
  <c r="N40" i="4"/>
  <c r="O39" i="4"/>
  <c r="R96" i="4"/>
  <c r="S125" i="4"/>
  <c r="R124" i="4"/>
  <c r="Q122" i="4"/>
  <c r="Q121" i="4"/>
  <c r="N90" i="4"/>
  <c r="M90" i="4"/>
  <c r="N89" i="4"/>
  <c r="S99" i="4"/>
  <c r="S98" i="4"/>
  <c r="S24" i="3"/>
  <c r="M24" i="3"/>
  <c r="Q24" i="3"/>
  <c r="R24" i="3"/>
  <c r="I25" i="3"/>
  <c r="L24" i="3"/>
  <c r="K24" i="3"/>
  <c r="U129" i="4"/>
  <c r="Q44" i="4"/>
  <c r="P68" i="4"/>
  <c r="O68" i="4"/>
  <c r="P67" i="4"/>
  <c r="Q123" i="4"/>
  <c r="N116" i="4"/>
  <c r="M116" i="4"/>
  <c r="T29" i="4"/>
  <c r="T28" i="4"/>
  <c r="U28" i="4"/>
  <c r="V28" i="4"/>
  <c r="N91" i="4"/>
  <c r="N115" i="4"/>
  <c r="M115" i="4"/>
  <c r="L115" i="4"/>
  <c r="N114" i="4"/>
  <c r="M114" i="4"/>
  <c r="L114" i="4"/>
  <c r="K114" i="4"/>
  <c r="N39" i="4"/>
  <c r="M39" i="4"/>
  <c r="N38" i="4"/>
  <c r="U23" i="3"/>
  <c r="Q22" i="7"/>
  <c r="O22" i="7"/>
  <c r="T76" i="4"/>
  <c r="V79" i="4"/>
  <c r="U78" i="4"/>
  <c r="V53" i="4"/>
  <c r="V104" i="4"/>
  <c r="V130" i="4"/>
  <c r="P71" i="4"/>
  <c r="Q95" i="4"/>
  <c r="Z23" i="3"/>
  <c r="R125" i="4"/>
  <c r="W24" i="3"/>
  <c r="Z24" i="3"/>
  <c r="X24" i="3"/>
  <c r="Y25" i="3"/>
  <c r="S48" i="4"/>
  <c r="S47" i="4"/>
  <c r="O23" i="3"/>
  <c r="U52" i="4"/>
  <c r="L23" i="7"/>
  <c r="J24" i="7"/>
  <c r="M23" i="7"/>
  <c r="T50" i="4"/>
  <c r="S49" i="4"/>
  <c r="U102" i="4"/>
  <c r="P70" i="4"/>
  <c r="Q72" i="4"/>
  <c r="O24" i="3"/>
  <c r="T77" i="4"/>
  <c r="R47" i="4"/>
  <c r="Q47" i="4"/>
  <c r="R46" i="4"/>
  <c r="O67" i="4"/>
  <c r="N67" i="4"/>
  <c r="O66" i="4"/>
  <c r="U30" i="4"/>
  <c r="U29" i="4"/>
  <c r="V29" i="4"/>
  <c r="U24" i="3"/>
  <c r="R98" i="4"/>
  <c r="R97" i="4"/>
  <c r="X25" i="3"/>
  <c r="Y26" i="3"/>
  <c r="W25" i="3"/>
  <c r="Z25" i="3"/>
  <c r="P94" i="4"/>
  <c r="M38" i="4"/>
  <c r="L38" i="4"/>
  <c r="M37" i="4"/>
  <c r="P43" i="4"/>
  <c r="P122" i="4"/>
  <c r="T51" i="4"/>
  <c r="T102" i="4"/>
  <c r="T101" i="4"/>
  <c r="Q23" i="7"/>
  <c r="O23" i="7"/>
  <c r="V131" i="4"/>
  <c r="V105" i="4"/>
  <c r="V54" i="4"/>
  <c r="V80" i="4"/>
  <c r="T128" i="4"/>
  <c r="S50" i="4"/>
  <c r="R48" i="4"/>
  <c r="U130" i="4"/>
  <c r="S76" i="4"/>
  <c r="S75" i="4"/>
  <c r="P121" i="4"/>
  <c r="O121" i="4"/>
  <c r="P120" i="4"/>
  <c r="O70" i="4"/>
  <c r="L24" i="7"/>
  <c r="J25" i="7"/>
  <c r="M24" i="7"/>
  <c r="O69" i="4"/>
  <c r="N69" i="4"/>
  <c r="R25" i="3"/>
  <c r="K25" i="3"/>
  <c r="Q25" i="3"/>
  <c r="S25" i="3"/>
  <c r="L25" i="3"/>
  <c r="M25" i="3"/>
  <c r="I26" i="3"/>
  <c r="M89" i="4"/>
  <c r="L89" i="4"/>
  <c r="M88" i="4"/>
  <c r="L88" i="4"/>
  <c r="K88" i="4"/>
  <c r="U103" i="4"/>
  <c r="Q124" i="4"/>
  <c r="U25" i="3"/>
  <c r="O42" i="4"/>
  <c r="Q97" i="4"/>
  <c r="Q96" i="4"/>
  <c r="V30" i="4"/>
  <c r="V31" i="4"/>
  <c r="O25" i="3"/>
  <c r="L25" i="7"/>
  <c r="M25" i="7"/>
  <c r="J26" i="7"/>
  <c r="R49" i="4"/>
  <c r="Q24" i="7"/>
  <c r="O24" i="7"/>
  <c r="T129" i="4"/>
  <c r="O93" i="4"/>
  <c r="X26" i="3"/>
  <c r="W26" i="3"/>
  <c r="Z26" i="3"/>
  <c r="Y27" i="3"/>
  <c r="I27" i="3"/>
  <c r="R26" i="3"/>
  <c r="Q26" i="3"/>
  <c r="K26" i="3"/>
  <c r="L26" i="3"/>
  <c r="S26" i="3"/>
  <c r="M26" i="3"/>
  <c r="R75" i="4"/>
  <c r="R74" i="4"/>
  <c r="N66" i="4"/>
  <c r="M66" i="4"/>
  <c r="N65" i="4"/>
  <c r="O120" i="4"/>
  <c r="N120" i="4"/>
  <c r="O119" i="4"/>
  <c r="S128" i="4"/>
  <c r="S127" i="4"/>
  <c r="U104" i="4"/>
  <c r="T103" i="4"/>
  <c r="P123" i="4"/>
  <c r="U53" i="4"/>
  <c r="N68" i="4"/>
  <c r="M68" i="4"/>
  <c r="Q48" i="4"/>
  <c r="U79" i="4"/>
  <c r="S101" i="4"/>
  <c r="S100" i="4"/>
  <c r="L37" i="4"/>
  <c r="K37" i="4"/>
  <c r="V106" i="4"/>
  <c r="U105" i="4"/>
  <c r="V132" i="4"/>
  <c r="V55" i="4"/>
  <c r="U54" i="4"/>
  <c r="V81" i="4"/>
  <c r="Q46" i="4"/>
  <c r="P46" i="4"/>
  <c r="Q45" i="4"/>
  <c r="U26" i="3"/>
  <c r="S102" i="4"/>
  <c r="N92" i="4"/>
  <c r="V57" i="4"/>
  <c r="V83" i="4"/>
  <c r="V108" i="4"/>
  <c r="V134" i="4"/>
  <c r="N41" i="4"/>
  <c r="P45" i="4"/>
  <c r="O45" i="4"/>
  <c r="P44" i="4"/>
  <c r="R101" i="4"/>
  <c r="R127" i="4"/>
  <c r="R126" i="4"/>
  <c r="Y28" i="3"/>
  <c r="W27" i="3"/>
  <c r="X27" i="3"/>
  <c r="Q25" i="7"/>
  <c r="O25" i="7"/>
  <c r="V133" i="4"/>
  <c r="U133" i="4"/>
  <c r="V82" i="4"/>
  <c r="V107" i="4"/>
  <c r="U107" i="4"/>
  <c r="V56" i="4"/>
  <c r="U56" i="4"/>
  <c r="R100" i="4"/>
  <c r="R99" i="4"/>
  <c r="U106" i="4"/>
  <c r="T106" i="4"/>
  <c r="T78" i="4"/>
  <c r="M65" i="4"/>
  <c r="L65" i="4"/>
  <c r="M64" i="4"/>
  <c r="Q74" i="4"/>
  <c r="Q73" i="4"/>
  <c r="I28" i="3"/>
  <c r="M27" i="3"/>
  <c r="R27" i="3"/>
  <c r="K27" i="3"/>
  <c r="L27" i="3"/>
  <c r="Q27" i="3"/>
  <c r="S27" i="3"/>
  <c r="O122" i="4"/>
  <c r="P96" i="4"/>
  <c r="P95" i="4"/>
  <c r="U81" i="4"/>
  <c r="U80" i="4"/>
  <c r="T53" i="4"/>
  <c r="T52" i="4"/>
  <c r="T104" i="4"/>
  <c r="S103" i="4"/>
  <c r="N119" i="4"/>
  <c r="M119" i="4"/>
  <c r="N118" i="4"/>
  <c r="O26" i="3"/>
  <c r="U131" i="4"/>
  <c r="M67" i="4"/>
  <c r="L67" i="4"/>
  <c r="M26" i="7"/>
  <c r="J27" i="7"/>
  <c r="L26" i="7"/>
  <c r="P47" i="4"/>
  <c r="U27" i="3"/>
  <c r="O27" i="3"/>
  <c r="T81" i="4"/>
  <c r="P73" i="4"/>
  <c r="P72" i="4"/>
  <c r="R102" i="4"/>
  <c r="Q101" i="4"/>
  <c r="Q26" i="7"/>
  <c r="O26" i="7"/>
  <c r="T130" i="4"/>
  <c r="M118" i="4"/>
  <c r="L118" i="4"/>
  <c r="M117" i="4"/>
  <c r="O95" i="4"/>
  <c r="O94" i="4"/>
  <c r="S77" i="4"/>
  <c r="Q100" i="4"/>
  <c r="Q126" i="4"/>
  <c r="Q125" i="4"/>
  <c r="U132" i="4"/>
  <c r="T132" i="4"/>
  <c r="N121" i="4"/>
  <c r="Q99" i="4"/>
  <c r="P99" i="4"/>
  <c r="Q98" i="4"/>
  <c r="M40" i="4"/>
  <c r="T80" i="4"/>
  <c r="L64" i="4"/>
  <c r="K64" i="4"/>
  <c r="L63" i="4"/>
  <c r="K63" i="4"/>
  <c r="J63" i="4"/>
  <c r="T79" i="4"/>
  <c r="S79" i="4"/>
  <c r="U55" i="4"/>
  <c r="U82" i="4"/>
  <c r="O44" i="4"/>
  <c r="N44" i="4"/>
  <c r="O43" i="4"/>
  <c r="T105" i="4"/>
  <c r="S105" i="4"/>
  <c r="L66" i="4"/>
  <c r="K66" i="4"/>
  <c r="S52" i="4"/>
  <c r="S51" i="4"/>
  <c r="Y29" i="3"/>
  <c r="X28" i="3"/>
  <c r="W28" i="3"/>
  <c r="M27" i="7"/>
  <c r="L27" i="7"/>
  <c r="J28" i="7"/>
  <c r="S104" i="4"/>
  <c r="R104" i="4"/>
  <c r="Q28" i="3"/>
  <c r="R28" i="3"/>
  <c r="S28" i="3"/>
  <c r="M28" i="3"/>
  <c r="K28" i="3"/>
  <c r="L28" i="3"/>
  <c r="I29" i="3"/>
  <c r="O46" i="4"/>
  <c r="Z27" i="3"/>
  <c r="N45" i="4"/>
  <c r="M91" i="4"/>
  <c r="S29" i="3"/>
  <c r="L29" i="3"/>
  <c r="I30" i="3"/>
  <c r="M29" i="3"/>
  <c r="R29" i="3"/>
  <c r="K29" i="3"/>
  <c r="Q29" i="3"/>
  <c r="K65" i="4"/>
  <c r="J65" i="4"/>
  <c r="Z28" i="3"/>
  <c r="M44" i="4"/>
  <c r="R79" i="4"/>
  <c r="S80" i="4"/>
  <c r="P98" i="4"/>
  <c r="O98" i="4"/>
  <c r="N98" i="4"/>
  <c r="P97" i="4"/>
  <c r="P100" i="4"/>
  <c r="N94" i="4"/>
  <c r="N93" i="4"/>
  <c r="R76" i="4"/>
  <c r="S129" i="4"/>
  <c r="Q27" i="7"/>
  <c r="O27" i="7"/>
  <c r="Y30" i="3"/>
  <c r="W29" i="3"/>
  <c r="Z29" i="3"/>
  <c r="X29" i="3"/>
  <c r="J64" i="4"/>
  <c r="I64" i="4"/>
  <c r="L39" i="4"/>
  <c r="M120" i="4"/>
  <c r="P125" i="4"/>
  <c r="P124" i="4"/>
  <c r="S78" i="4"/>
  <c r="R78" i="4"/>
  <c r="Q78" i="4"/>
  <c r="T131" i="4"/>
  <c r="S131" i="4"/>
  <c r="L28" i="7"/>
  <c r="J29" i="7"/>
  <c r="M28" i="7"/>
  <c r="O99" i="4"/>
  <c r="Q102" i="4"/>
  <c r="P102" i="4"/>
  <c r="L90" i="4"/>
  <c r="O28" i="3"/>
  <c r="U28" i="3"/>
  <c r="R51" i="4"/>
  <c r="R50" i="4"/>
  <c r="N43" i="4"/>
  <c r="M43" i="4"/>
  <c r="L43" i="4"/>
  <c r="N42" i="4"/>
  <c r="T55" i="4"/>
  <c r="T54" i="4"/>
  <c r="L117" i="4"/>
  <c r="K117" i="4"/>
  <c r="L116" i="4"/>
  <c r="O72" i="4"/>
  <c r="O71" i="4"/>
  <c r="R103" i="4"/>
  <c r="Q103" i="4"/>
  <c r="U29" i="3"/>
  <c r="N71" i="4"/>
  <c r="N70" i="4"/>
  <c r="O124" i="4"/>
  <c r="O123" i="4"/>
  <c r="M93" i="4"/>
  <c r="M92" i="4"/>
  <c r="Q30" i="3"/>
  <c r="K30" i="3"/>
  <c r="L30" i="3"/>
  <c r="R30" i="3"/>
  <c r="M30" i="3"/>
  <c r="I31" i="3"/>
  <c r="S30" i="3"/>
  <c r="S54" i="4"/>
  <c r="S53" i="4"/>
  <c r="Q50" i="4"/>
  <c r="Q49" i="4"/>
  <c r="Q28" i="7"/>
  <c r="O28" i="7"/>
  <c r="W30" i="3"/>
  <c r="Y31" i="3"/>
  <c r="X30" i="3"/>
  <c r="S130" i="4"/>
  <c r="R130" i="4"/>
  <c r="O29" i="3"/>
  <c r="K38" i="4"/>
  <c r="K116" i="4"/>
  <c r="J116" i="4"/>
  <c r="K115" i="4"/>
  <c r="K89" i="4"/>
  <c r="L119" i="4"/>
  <c r="Q76" i="4"/>
  <c r="P76" i="4"/>
  <c r="O76" i="4"/>
  <c r="Q75" i="4"/>
  <c r="L29" i="7"/>
  <c r="M29" i="7"/>
  <c r="J30" i="7"/>
  <c r="R129" i="4"/>
  <c r="Q129" i="4"/>
  <c r="R128" i="4"/>
  <c r="M42" i="4"/>
  <c r="L42" i="4"/>
  <c r="K42" i="4"/>
  <c r="M41" i="4"/>
  <c r="R77" i="4"/>
  <c r="Q77" i="4"/>
  <c r="P77" i="4"/>
  <c r="O97" i="4"/>
  <c r="N97" i="4"/>
  <c r="M97" i="4"/>
  <c r="O96" i="4"/>
  <c r="I63" i="4"/>
  <c r="H63" i="4"/>
  <c r="P101" i="4"/>
  <c r="O101" i="4"/>
  <c r="U30" i="3"/>
  <c r="N123" i="4"/>
  <c r="N122" i="4"/>
  <c r="J115" i="4"/>
  <c r="I115" i="4"/>
  <c r="J114" i="4"/>
  <c r="I114" i="4"/>
  <c r="H114" i="4"/>
  <c r="N96" i="4"/>
  <c r="M96" i="4"/>
  <c r="L96" i="4"/>
  <c r="N95" i="4"/>
  <c r="J31" i="7"/>
  <c r="L30" i="7"/>
  <c r="M30" i="7"/>
  <c r="J88" i="4"/>
  <c r="Z30" i="3"/>
  <c r="P49" i="4"/>
  <c r="P48" i="4"/>
  <c r="O100" i="4"/>
  <c r="K118" i="4"/>
  <c r="J37" i="4"/>
  <c r="L92" i="4"/>
  <c r="L91" i="4"/>
  <c r="M70" i="4"/>
  <c r="M69" i="4"/>
  <c r="L41" i="4"/>
  <c r="K41" i="4"/>
  <c r="J41" i="4"/>
  <c r="L40" i="4"/>
  <c r="W31" i="3"/>
  <c r="Y32" i="3"/>
  <c r="X31" i="3"/>
  <c r="Q128" i="4"/>
  <c r="P128" i="4"/>
  <c r="Q127" i="4"/>
  <c r="Q29" i="7"/>
  <c r="O29" i="7"/>
  <c r="P75" i="4"/>
  <c r="O75" i="4"/>
  <c r="N75" i="4"/>
  <c r="P74" i="4"/>
  <c r="R53" i="4"/>
  <c r="R52" i="4"/>
  <c r="R31" i="3"/>
  <c r="K31" i="3"/>
  <c r="Q31" i="3"/>
  <c r="I32" i="3"/>
  <c r="L31" i="3"/>
  <c r="S31" i="3"/>
  <c r="M31" i="3"/>
  <c r="O30" i="3"/>
  <c r="O31" i="3"/>
  <c r="P127" i="4"/>
  <c r="O127" i="4"/>
  <c r="P126" i="4"/>
  <c r="Z31" i="3"/>
  <c r="N100" i="4"/>
  <c r="N99" i="4"/>
  <c r="O74" i="4"/>
  <c r="N74" i="4"/>
  <c r="M74" i="4"/>
  <c r="O73" i="4"/>
  <c r="Y33" i="3"/>
  <c r="X32" i="3"/>
  <c r="W32" i="3"/>
  <c r="O48" i="4"/>
  <c r="O47" i="4"/>
  <c r="M31" i="7"/>
  <c r="L31" i="7"/>
  <c r="J32" i="7"/>
  <c r="S32" i="3"/>
  <c r="Q32" i="3"/>
  <c r="M32" i="3"/>
  <c r="I33" i="3"/>
  <c r="R32" i="3"/>
  <c r="K32" i="3"/>
  <c r="L32" i="3"/>
  <c r="Q52" i="4"/>
  <c r="Q51" i="4"/>
  <c r="K40" i="4"/>
  <c r="J40" i="4"/>
  <c r="I40" i="4"/>
  <c r="K39" i="4"/>
  <c r="K91" i="4"/>
  <c r="K90" i="4"/>
  <c r="M95" i="4"/>
  <c r="L95" i="4"/>
  <c r="K95" i="4"/>
  <c r="M94" i="4"/>
  <c r="M122" i="4"/>
  <c r="M121" i="4"/>
  <c r="L69" i="4"/>
  <c r="L68" i="4"/>
  <c r="U31" i="3"/>
  <c r="J117" i="4"/>
  <c r="Q30" i="7"/>
  <c r="O30" i="7"/>
  <c r="K68" i="4"/>
  <c r="K67" i="4"/>
  <c r="N73" i="4"/>
  <c r="M73" i="4"/>
  <c r="L73" i="4"/>
  <c r="N72" i="4"/>
  <c r="O32" i="3"/>
  <c r="U32" i="3"/>
  <c r="Z32" i="3"/>
  <c r="J39" i="4"/>
  <c r="I39" i="4"/>
  <c r="H39" i="4"/>
  <c r="J38" i="4"/>
  <c r="Q31" i="7"/>
  <c r="O31" i="7"/>
  <c r="M99" i="4"/>
  <c r="M98" i="4"/>
  <c r="L121" i="4"/>
  <c r="L120" i="4"/>
  <c r="J90" i="4"/>
  <c r="J89" i="4"/>
  <c r="P51" i="4"/>
  <c r="P50" i="4"/>
  <c r="O126" i="4"/>
  <c r="N126" i="4"/>
  <c r="O125" i="4"/>
  <c r="L94" i="4"/>
  <c r="K94" i="4"/>
  <c r="J94" i="4"/>
  <c r="L93" i="4"/>
  <c r="I116" i="4"/>
  <c r="S33" i="3"/>
  <c r="I34" i="3"/>
  <c r="L33" i="3"/>
  <c r="R33" i="3"/>
  <c r="M33" i="3"/>
  <c r="Q33" i="3"/>
  <c r="K33" i="3"/>
  <c r="J33" i="7"/>
  <c r="L32" i="7"/>
  <c r="M32" i="7"/>
  <c r="N47" i="4"/>
  <c r="N46" i="4"/>
  <c r="Y34" i="3"/>
  <c r="X33" i="3"/>
  <c r="W33" i="3"/>
  <c r="Z33" i="3"/>
  <c r="Y35" i="3"/>
  <c r="W34" i="3"/>
  <c r="Z34" i="3"/>
  <c r="X34" i="3"/>
  <c r="I89" i="4"/>
  <c r="I88" i="4"/>
  <c r="M72" i="4"/>
  <c r="L72" i="4"/>
  <c r="K72" i="4"/>
  <c r="M71" i="4"/>
  <c r="M46" i="4"/>
  <c r="M45" i="4"/>
  <c r="J34" i="7"/>
  <c r="M33" i="7"/>
  <c r="L33" i="7"/>
  <c r="L98" i="4"/>
  <c r="L97" i="4"/>
  <c r="I38" i="4"/>
  <c r="H38" i="4"/>
  <c r="G38" i="4"/>
  <c r="I37" i="4"/>
  <c r="Q32" i="7"/>
  <c r="O32" i="7"/>
  <c r="O33" i="3"/>
  <c r="K93" i="4"/>
  <c r="J93" i="4"/>
  <c r="I93" i="4"/>
  <c r="K92" i="4"/>
  <c r="O50" i="4"/>
  <c r="O49" i="4"/>
  <c r="K120" i="4"/>
  <c r="K119" i="4"/>
  <c r="J67" i="4"/>
  <c r="J66" i="4"/>
  <c r="N125" i="4"/>
  <c r="M125" i="4"/>
  <c r="N124" i="4"/>
  <c r="U33" i="3"/>
  <c r="R34" i="3"/>
  <c r="I35" i="3"/>
  <c r="K34" i="3"/>
  <c r="Q34" i="3"/>
  <c r="L34" i="3"/>
  <c r="S34" i="3"/>
  <c r="M34" i="3"/>
  <c r="H115" i="4"/>
  <c r="O34" i="3"/>
  <c r="M124" i="4"/>
  <c r="L124" i="4"/>
  <c r="M123" i="4"/>
  <c r="Q33" i="7"/>
  <c r="O33" i="7"/>
  <c r="S35" i="3"/>
  <c r="K35" i="3"/>
  <c r="R35" i="3"/>
  <c r="Q35" i="3"/>
  <c r="L35" i="3"/>
  <c r="I36" i="3"/>
  <c r="M35" i="3"/>
  <c r="J119" i="4"/>
  <c r="J118" i="4"/>
  <c r="J92" i="4"/>
  <c r="I92" i="4"/>
  <c r="H92" i="4"/>
  <c r="J91" i="4"/>
  <c r="K97" i="4"/>
  <c r="K96" i="4"/>
  <c r="L71" i="4"/>
  <c r="K71" i="4"/>
  <c r="J71" i="4"/>
  <c r="L70" i="4"/>
  <c r="I66" i="4"/>
  <c r="I65" i="4"/>
  <c r="M34" i="7"/>
  <c r="L34" i="7"/>
  <c r="J35" i="7"/>
  <c r="G114" i="4"/>
  <c r="U34" i="3"/>
  <c r="N49" i="4"/>
  <c r="N48" i="4"/>
  <c r="H37" i="4"/>
  <c r="G37" i="4"/>
  <c r="F37" i="4"/>
  <c r="L45" i="4"/>
  <c r="L44" i="4"/>
  <c r="H88" i="4"/>
  <c r="X35" i="3"/>
  <c r="W35" i="3"/>
  <c r="Z35" i="3"/>
  <c r="Y36" i="3"/>
  <c r="O35" i="3"/>
  <c r="U35" i="3"/>
  <c r="J36" i="7"/>
  <c r="M35" i="7"/>
  <c r="L35" i="7"/>
  <c r="Q34" i="7"/>
  <c r="O34" i="7"/>
  <c r="H65" i="4"/>
  <c r="H64" i="4"/>
  <c r="J96" i="4"/>
  <c r="J95" i="4"/>
  <c r="I118" i="4"/>
  <c r="I117" i="4"/>
  <c r="M48" i="4"/>
  <c r="M47" i="4"/>
  <c r="X36" i="3"/>
  <c r="W36" i="3"/>
  <c r="Y37" i="3"/>
  <c r="K44" i="4"/>
  <c r="K43" i="4"/>
  <c r="K70" i="4"/>
  <c r="J70" i="4"/>
  <c r="I70" i="4"/>
  <c r="K69" i="4"/>
  <c r="I91" i="4"/>
  <c r="H91" i="4"/>
  <c r="G91" i="4"/>
  <c r="I90" i="4"/>
  <c r="L123" i="4"/>
  <c r="K123" i="4"/>
  <c r="L122" i="4"/>
  <c r="Q36" i="3"/>
  <c r="S36" i="3"/>
  <c r="M36" i="3"/>
  <c r="R36" i="3"/>
  <c r="I37" i="3"/>
  <c r="K36" i="3"/>
  <c r="L36" i="3"/>
  <c r="O36" i="3"/>
  <c r="U36" i="3"/>
  <c r="I95" i="4"/>
  <c r="I94" i="4"/>
  <c r="Z36" i="3"/>
  <c r="L36" i="7"/>
  <c r="J37" i="7"/>
  <c r="M36" i="7"/>
  <c r="K122" i="4"/>
  <c r="J122" i="4"/>
  <c r="K121" i="4"/>
  <c r="L47" i="4"/>
  <c r="L46" i="4"/>
  <c r="H90" i="4"/>
  <c r="G90" i="4"/>
  <c r="F90" i="4"/>
  <c r="H89" i="4"/>
  <c r="J43" i="4"/>
  <c r="J42" i="4"/>
  <c r="H117" i="4"/>
  <c r="H116" i="4"/>
  <c r="G64" i="4"/>
  <c r="G63" i="4"/>
  <c r="F63" i="4"/>
  <c r="R37" i="3"/>
  <c r="K37" i="3"/>
  <c r="S37" i="3"/>
  <c r="L37" i="3"/>
  <c r="I38" i="3"/>
  <c r="Q37" i="3"/>
  <c r="M37" i="3"/>
  <c r="J69" i="4"/>
  <c r="I69" i="4"/>
  <c r="H69" i="4"/>
  <c r="J68" i="4"/>
  <c r="Y38" i="3"/>
  <c r="W37" i="3"/>
  <c r="X37" i="3"/>
  <c r="Q35" i="7"/>
  <c r="O35" i="7"/>
  <c r="U37" i="3"/>
  <c r="O37" i="3"/>
  <c r="G116" i="4"/>
  <c r="G115" i="4"/>
  <c r="Q36" i="7"/>
  <c r="O36" i="7"/>
  <c r="I68" i="4"/>
  <c r="H68" i="4"/>
  <c r="G68" i="4"/>
  <c r="I67" i="4"/>
  <c r="I39" i="3"/>
  <c r="S38" i="3"/>
  <c r="R38" i="3"/>
  <c r="M38" i="3"/>
  <c r="L38" i="3"/>
  <c r="Q38" i="3"/>
  <c r="K38" i="3"/>
  <c r="X38" i="3"/>
  <c r="Y39" i="3"/>
  <c r="W38" i="3"/>
  <c r="G89" i="4"/>
  <c r="F89" i="4"/>
  <c r="E89" i="4"/>
  <c r="G88" i="4"/>
  <c r="F88" i="4"/>
  <c r="E88" i="4"/>
  <c r="D88" i="4"/>
  <c r="I42" i="4"/>
  <c r="I41" i="4"/>
  <c r="K46" i="4"/>
  <c r="K45" i="4"/>
  <c r="H94" i="4"/>
  <c r="H93" i="4"/>
  <c r="J121" i="4"/>
  <c r="I121" i="4"/>
  <c r="J120" i="4"/>
  <c r="Z37" i="3"/>
  <c r="L37" i="7"/>
  <c r="J38" i="7"/>
  <c r="M37" i="7"/>
  <c r="U38" i="3"/>
  <c r="G93" i="4"/>
  <c r="G92" i="4"/>
  <c r="H41" i="4"/>
  <c r="H40" i="4"/>
  <c r="I40" i="3"/>
  <c r="S39" i="3"/>
  <c r="L39" i="3"/>
  <c r="R39" i="3"/>
  <c r="M39" i="3"/>
  <c r="K39" i="3"/>
  <c r="Q39" i="3"/>
  <c r="Z38" i="3"/>
  <c r="H67" i="4"/>
  <c r="G67" i="4"/>
  <c r="F67" i="4"/>
  <c r="H66" i="4"/>
  <c r="F115" i="4"/>
  <c r="F114" i="4"/>
  <c r="L38" i="7"/>
  <c r="M38" i="7"/>
  <c r="J39" i="7"/>
  <c r="Q37" i="7"/>
  <c r="O37" i="7"/>
  <c r="I120" i="4"/>
  <c r="H120" i="4"/>
  <c r="I119" i="4"/>
  <c r="J45" i="4"/>
  <c r="J44" i="4"/>
  <c r="X39" i="3"/>
  <c r="Y40" i="3"/>
  <c r="W39" i="3"/>
  <c r="O38" i="3"/>
  <c r="U39" i="3"/>
  <c r="G40" i="4"/>
  <c r="G39" i="4"/>
  <c r="Z39" i="3"/>
  <c r="E114" i="4"/>
  <c r="O39" i="3"/>
  <c r="H119" i="4"/>
  <c r="G119" i="4"/>
  <c r="H118" i="4"/>
  <c r="J40" i="7"/>
  <c r="L39" i="7"/>
  <c r="M39" i="7"/>
  <c r="I41" i="3"/>
  <c r="R40" i="3"/>
  <c r="S40" i="3"/>
  <c r="K40" i="3"/>
  <c r="Q40" i="3"/>
  <c r="M40" i="3"/>
  <c r="L40" i="3"/>
  <c r="F92" i="4"/>
  <c r="F91" i="4"/>
  <c r="I44" i="4"/>
  <c r="I43" i="4"/>
  <c r="Q38" i="7"/>
  <c r="O38" i="7"/>
  <c r="W40" i="3"/>
  <c r="Y41" i="3"/>
  <c r="X40" i="3"/>
  <c r="G66" i="4"/>
  <c r="F66" i="4"/>
  <c r="E66" i="4"/>
  <c r="G65" i="4"/>
  <c r="O40" i="3"/>
  <c r="G118" i="4"/>
  <c r="F118" i="4"/>
  <c r="G117" i="4"/>
  <c r="X41" i="3"/>
  <c r="Y42" i="3"/>
  <c r="W41" i="3"/>
  <c r="H43" i="4"/>
  <c r="H42" i="4"/>
  <c r="F65" i="4"/>
  <c r="E65" i="4"/>
  <c r="D65" i="4"/>
  <c r="F64" i="4"/>
  <c r="Z40" i="3"/>
  <c r="Q39" i="7"/>
  <c r="O39" i="7"/>
  <c r="F39" i="4"/>
  <c r="F38" i="4"/>
  <c r="E91" i="4"/>
  <c r="E90" i="4"/>
  <c r="U40" i="3"/>
  <c r="I42" i="3"/>
  <c r="L41" i="3"/>
  <c r="R41" i="3"/>
  <c r="M41" i="3"/>
  <c r="Q41" i="3"/>
  <c r="K41" i="3"/>
  <c r="S41" i="3"/>
  <c r="J41" i="7"/>
  <c r="M40" i="7"/>
  <c r="L40" i="7"/>
  <c r="O41" i="3"/>
  <c r="Q40" i="7"/>
  <c r="O40" i="7"/>
  <c r="G42" i="4"/>
  <c r="G41" i="4"/>
  <c r="U41" i="3"/>
  <c r="R42" i="3"/>
  <c r="M42" i="3"/>
  <c r="I43" i="3"/>
  <c r="K42" i="3"/>
  <c r="Q42" i="3"/>
  <c r="S42" i="3"/>
  <c r="L42" i="3"/>
  <c r="E38" i="4"/>
  <c r="E37" i="4"/>
  <c r="D37" i="4"/>
  <c r="J42" i="7"/>
  <c r="L41" i="7"/>
  <c r="M41" i="7"/>
  <c r="E64" i="4"/>
  <c r="D64" i="4"/>
  <c r="C64" i="4"/>
  <c r="E63" i="4"/>
  <c r="D63" i="4"/>
  <c r="C63" i="4"/>
  <c r="B63" i="4"/>
  <c r="Z41" i="3"/>
  <c r="F117" i="4"/>
  <c r="E117" i="4"/>
  <c r="F116" i="4"/>
  <c r="D90" i="4"/>
  <c r="D89" i="4"/>
  <c r="Y43" i="3"/>
  <c r="X42" i="3"/>
  <c r="W42" i="3"/>
  <c r="Z42" i="3"/>
  <c r="U42" i="3"/>
  <c r="L43" i="3"/>
  <c r="I44" i="3"/>
  <c r="M43" i="3"/>
  <c r="S43" i="3"/>
  <c r="K43" i="3"/>
  <c r="Q43" i="3"/>
  <c r="R43" i="3"/>
  <c r="E116" i="4"/>
  <c r="D116" i="4"/>
  <c r="E115" i="4"/>
  <c r="J43" i="7"/>
  <c r="L42" i="7"/>
  <c r="M42" i="7"/>
  <c r="Q41" i="7"/>
  <c r="O41" i="7"/>
  <c r="F41" i="4"/>
  <c r="F40" i="4"/>
  <c r="X43" i="3"/>
  <c r="Y44" i="3"/>
  <c r="W43" i="3"/>
  <c r="Z43" i="3"/>
  <c r="C89" i="4"/>
  <c r="C88" i="4"/>
  <c r="B88" i="4"/>
  <c r="O42" i="3"/>
  <c r="O43" i="3"/>
  <c r="Y45" i="3"/>
  <c r="X44" i="3"/>
  <c r="W44" i="3"/>
  <c r="Q42" i="7"/>
  <c r="O42" i="7"/>
  <c r="J44" i="7"/>
  <c r="M43" i="7"/>
  <c r="L43" i="7"/>
  <c r="U43" i="3"/>
  <c r="S44" i="3"/>
  <c r="R44" i="3"/>
  <c r="I45" i="3"/>
  <c r="M44" i="3"/>
  <c r="K44" i="3"/>
  <c r="L44" i="3"/>
  <c r="Q44" i="3"/>
  <c r="E40" i="4"/>
  <c r="E39" i="4"/>
  <c r="D115" i="4"/>
  <c r="C115" i="4"/>
  <c r="D114" i="4"/>
  <c r="C114" i="4"/>
  <c r="B114" i="4"/>
  <c r="U44" i="3"/>
  <c r="O44" i="3"/>
  <c r="Z44" i="3"/>
  <c r="S45" i="3"/>
  <c r="L45" i="3"/>
  <c r="I46" i="3"/>
  <c r="M45" i="3"/>
  <c r="R45" i="3"/>
  <c r="K45" i="3"/>
  <c r="Q45" i="3"/>
  <c r="D39" i="4"/>
  <c r="D38" i="4"/>
  <c r="L44" i="7"/>
  <c r="J45" i="7"/>
  <c r="M44" i="7"/>
  <c r="Q43" i="7"/>
  <c r="O43" i="7"/>
  <c r="Y46" i="3"/>
  <c r="W45" i="3"/>
  <c r="X45" i="3"/>
  <c r="U45" i="3"/>
  <c r="W46" i="3"/>
  <c r="Z46" i="3"/>
  <c r="Y47" i="3"/>
  <c r="X46" i="3"/>
  <c r="J46" i="7"/>
  <c r="L45" i="7"/>
  <c r="M45" i="7"/>
  <c r="I47" i="3"/>
  <c r="K46" i="3"/>
  <c r="Q46" i="3"/>
  <c r="L46" i="3"/>
  <c r="R46" i="3"/>
  <c r="M46" i="3"/>
  <c r="S46" i="3"/>
  <c r="Q44" i="7"/>
  <c r="O44" i="7"/>
  <c r="O45" i="3"/>
  <c r="C38" i="4"/>
  <c r="C37" i="4"/>
  <c r="Z45" i="3"/>
  <c r="O46" i="3"/>
  <c r="J47" i="7"/>
  <c r="L46" i="7"/>
  <c r="M46" i="7"/>
  <c r="Q47" i="3"/>
  <c r="I48" i="3"/>
  <c r="L47" i="3"/>
  <c r="S47" i="3"/>
  <c r="M47" i="3"/>
  <c r="R47" i="3"/>
  <c r="K47" i="3"/>
  <c r="B37" i="4"/>
  <c r="Y48" i="3"/>
  <c r="W47" i="3"/>
  <c r="X47" i="3"/>
  <c r="U46" i="3"/>
  <c r="Q45" i="7"/>
  <c r="O45" i="7"/>
  <c r="O47" i="3"/>
  <c r="Q46" i="7"/>
  <c r="O46" i="7"/>
  <c r="Z47" i="3"/>
  <c r="M48" i="3"/>
  <c r="I49" i="3"/>
  <c r="L48" i="3"/>
  <c r="S48" i="3"/>
  <c r="K48" i="3"/>
  <c r="Q48" i="3"/>
  <c r="R48" i="3"/>
  <c r="J48" i="7"/>
  <c r="M47" i="7"/>
  <c r="L47" i="7"/>
  <c r="X48" i="3"/>
  <c r="W48" i="3"/>
  <c r="Z48" i="3"/>
  <c r="Y49" i="3"/>
  <c r="U47" i="3"/>
  <c r="O48" i="3"/>
  <c r="J49" i="7"/>
  <c r="L48" i="7"/>
  <c r="M48" i="7"/>
  <c r="Q47" i="7"/>
  <c r="O47" i="7"/>
  <c r="U48" i="3"/>
  <c r="S49" i="3"/>
  <c r="L49" i="3"/>
  <c r="I50" i="3"/>
  <c r="M49" i="3"/>
  <c r="R49" i="3"/>
  <c r="K49" i="3"/>
  <c r="Q49" i="3"/>
  <c r="Y50" i="3"/>
  <c r="W49" i="3"/>
  <c r="X49" i="3"/>
  <c r="U49" i="3"/>
  <c r="O49" i="3"/>
  <c r="Z49" i="3"/>
  <c r="X50" i="3"/>
  <c r="W50" i="3"/>
  <c r="Z50" i="3"/>
  <c r="Y51" i="3"/>
  <c r="Q48" i="7"/>
  <c r="O48" i="7"/>
  <c r="R50" i="3"/>
  <c r="I51" i="3"/>
  <c r="K50" i="3"/>
  <c r="Q50" i="3"/>
  <c r="L50" i="3"/>
  <c r="S50" i="3"/>
  <c r="M50" i="3"/>
  <c r="M49" i="7"/>
  <c r="J50" i="7"/>
  <c r="L49" i="7"/>
  <c r="R51" i="3"/>
  <c r="Q51" i="3"/>
  <c r="L51" i="3"/>
  <c r="I52" i="3"/>
  <c r="M51" i="3"/>
  <c r="K51" i="3"/>
  <c r="S51" i="3"/>
  <c r="L50" i="7"/>
  <c r="M50" i="7"/>
  <c r="J51" i="7"/>
  <c r="U50" i="3"/>
  <c r="Q49" i="7"/>
  <c r="O49" i="7"/>
  <c r="X51" i="3"/>
  <c r="Y52" i="3"/>
  <c r="W51" i="3"/>
  <c r="Z51" i="3"/>
  <c r="O50" i="3"/>
  <c r="O51" i="3"/>
  <c r="U51" i="3"/>
  <c r="Q50" i="7"/>
  <c r="O50" i="7"/>
  <c r="Q52" i="3"/>
  <c r="K52" i="3"/>
  <c r="I53" i="3"/>
  <c r="S52" i="3"/>
  <c r="M52" i="3"/>
  <c r="L52" i="3"/>
  <c r="R52" i="3"/>
  <c r="X52" i="3"/>
  <c r="W52" i="3"/>
  <c r="Z52" i="3"/>
  <c r="Y53" i="3"/>
  <c r="J52" i="7"/>
  <c r="M51" i="7"/>
  <c r="L51" i="7"/>
  <c r="O52" i="3"/>
  <c r="U52" i="3"/>
  <c r="W53" i="3"/>
  <c r="X53" i="3"/>
  <c r="Y54" i="3"/>
  <c r="Q51" i="7"/>
  <c r="O51" i="7"/>
  <c r="J53" i="7"/>
  <c r="L52" i="7"/>
  <c r="M52" i="7"/>
  <c r="I54" i="3"/>
  <c r="L53" i="3"/>
  <c r="R53" i="3"/>
  <c r="M53" i="3"/>
  <c r="Q53" i="3"/>
  <c r="K53" i="3"/>
  <c r="S53" i="3"/>
  <c r="O53" i="3"/>
  <c r="U53" i="3"/>
  <c r="Q52" i="7"/>
  <c r="O52" i="7"/>
  <c r="X54" i="3"/>
  <c r="W54" i="3"/>
  <c r="Y55" i="3"/>
  <c r="R54" i="3"/>
  <c r="S54" i="3"/>
  <c r="K54" i="3"/>
  <c r="M54" i="3"/>
  <c r="I55" i="3"/>
  <c r="L54" i="3"/>
  <c r="Q54" i="3"/>
  <c r="Z53" i="3"/>
  <c r="M53" i="7"/>
  <c r="L53" i="7"/>
  <c r="J54" i="7"/>
  <c r="J55" i="7"/>
  <c r="L54" i="7"/>
  <c r="M54" i="7"/>
  <c r="U54" i="3"/>
  <c r="O54" i="3"/>
  <c r="Z54" i="3"/>
  <c r="R55" i="3"/>
  <c r="K55" i="3"/>
  <c r="Q55" i="3"/>
  <c r="I56" i="3"/>
  <c r="L55" i="3"/>
  <c r="M55" i="3"/>
  <c r="S55" i="3"/>
  <c r="Q53" i="7"/>
  <c r="O53" i="7"/>
  <c r="Y56" i="3"/>
  <c r="W55" i="3"/>
  <c r="Z55" i="3"/>
  <c r="X55" i="3"/>
  <c r="Y57" i="3"/>
  <c r="X56" i="3"/>
  <c r="W56" i="3"/>
  <c r="Z56" i="3"/>
  <c r="O55" i="3"/>
  <c r="I57" i="3"/>
  <c r="R56" i="3"/>
  <c r="K56" i="3"/>
  <c r="L56" i="3"/>
  <c r="S56" i="3"/>
  <c r="M56" i="3"/>
  <c r="Q56" i="3"/>
  <c r="Q54" i="7"/>
  <c r="O54" i="7"/>
  <c r="U55" i="3"/>
  <c r="J56" i="7"/>
  <c r="M55" i="7"/>
  <c r="L55" i="7"/>
  <c r="U56" i="3"/>
  <c r="O56" i="3"/>
  <c r="J57" i="7"/>
  <c r="M56" i="7"/>
  <c r="L56" i="7"/>
  <c r="Q55" i="7"/>
  <c r="O55" i="7"/>
  <c r="R57" i="3"/>
  <c r="K57" i="3"/>
  <c r="Q57" i="3"/>
  <c r="S57" i="3"/>
  <c r="L57" i="3"/>
  <c r="M57" i="3"/>
  <c r="I58" i="3"/>
  <c r="Y58" i="3"/>
  <c r="W57" i="3"/>
  <c r="Z57" i="3"/>
  <c r="X57" i="3"/>
  <c r="U57" i="3"/>
  <c r="O57" i="3"/>
  <c r="Q56" i="7"/>
  <c r="O56" i="7"/>
  <c r="S58" i="3"/>
  <c r="M58" i="3"/>
  <c r="R58" i="3"/>
  <c r="I59" i="3"/>
  <c r="K58" i="3"/>
  <c r="L58" i="3"/>
  <c r="Q58" i="3"/>
  <c r="X58" i="3"/>
  <c r="W58" i="3"/>
  <c r="Z58" i="3"/>
  <c r="Y59" i="3"/>
  <c r="M57" i="7"/>
  <c r="J58" i="7"/>
  <c r="L57" i="7"/>
  <c r="O58" i="3"/>
  <c r="U58" i="3"/>
  <c r="J59" i="7"/>
  <c r="L58" i="7"/>
  <c r="M58" i="7"/>
  <c r="L59" i="3"/>
  <c r="I60" i="3"/>
  <c r="M59" i="3"/>
  <c r="S59" i="3"/>
  <c r="Q59" i="3"/>
  <c r="K59" i="3"/>
  <c r="R59" i="3"/>
  <c r="Q57" i="7"/>
  <c r="O57" i="7"/>
  <c r="W59" i="3"/>
  <c r="Z59" i="3"/>
  <c r="X59" i="3"/>
  <c r="Y60" i="3"/>
  <c r="O59" i="3"/>
  <c r="U59" i="3"/>
  <c r="S60" i="3"/>
  <c r="M60" i="3"/>
  <c r="K60" i="3"/>
  <c r="L60" i="3"/>
  <c r="I61" i="3"/>
  <c r="R60" i="3"/>
  <c r="Q60" i="3"/>
  <c r="Y61" i="3"/>
  <c r="X60" i="3"/>
  <c r="W60" i="3"/>
  <c r="Z60" i="3"/>
  <c r="Q58" i="7"/>
  <c r="O58" i="7"/>
  <c r="M59" i="7"/>
  <c r="L59" i="7"/>
  <c r="J60" i="7"/>
  <c r="U60" i="3"/>
  <c r="O60" i="3"/>
  <c r="Q59" i="7"/>
  <c r="O59" i="7"/>
  <c r="I62" i="3"/>
  <c r="M61" i="3"/>
  <c r="R61" i="3"/>
  <c r="K61" i="3"/>
  <c r="Q61" i="3"/>
  <c r="S61" i="3"/>
  <c r="L61" i="3"/>
  <c r="J61" i="7"/>
  <c r="M60" i="7"/>
  <c r="L60" i="7"/>
  <c r="X61" i="3"/>
  <c r="Y62" i="3"/>
  <c r="W61" i="3"/>
  <c r="Z61" i="3"/>
  <c r="U61" i="3"/>
  <c r="Q60" i="7"/>
  <c r="O60" i="7"/>
  <c r="I63" i="3"/>
  <c r="K62" i="3"/>
  <c r="Q62" i="3"/>
  <c r="R62" i="3"/>
  <c r="L62" i="3"/>
  <c r="S62" i="3"/>
  <c r="M62" i="3"/>
  <c r="Y63" i="3"/>
  <c r="X62" i="3"/>
  <c r="W62" i="3"/>
  <c r="L61" i="7"/>
  <c r="M61" i="7"/>
  <c r="J62" i="7"/>
  <c r="O61" i="3"/>
  <c r="U62" i="3"/>
  <c r="Q61" i="7"/>
  <c r="O61" i="7"/>
  <c r="Z62" i="3"/>
  <c r="O62" i="3"/>
  <c r="I64" i="3"/>
  <c r="S63" i="3"/>
  <c r="L63" i="3"/>
  <c r="R63" i="3"/>
  <c r="M63" i="3"/>
  <c r="Q63" i="3"/>
  <c r="K63" i="3"/>
  <c r="W63" i="3"/>
  <c r="Z63" i="3"/>
  <c r="X63" i="3"/>
  <c r="Y64" i="3"/>
  <c r="L62" i="7"/>
  <c r="M62" i="7"/>
  <c r="J63" i="7"/>
  <c r="Q62" i="7"/>
  <c r="O62" i="7"/>
  <c r="O63" i="3"/>
  <c r="X64" i="3"/>
  <c r="W64" i="3"/>
  <c r="Y65" i="3"/>
  <c r="U63" i="3"/>
  <c r="M63" i="7"/>
  <c r="L63" i="7"/>
  <c r="J64" i="7"/>
  <c r="S64" i="3"/>
  <c r="I65" i="3"/>
  <c r="R64" i="3"/>
  <c r="L64" i="3"/>
  <c r="Q64" i="3"/>
  <c r="M64" i="3"/>
  <c r="K64" i="3"/>
  <c r="O64" i="3"/>
  <c r="U64" i="3"/>
  <c r="Q65" i="3"/>
  <c r="R65" i="3"/>
  <c r="K65" i="3"/>
  <c r="I66" i="3"/>
  <c r="M65" i="3"/>
  <c r="L65" i="3"/>
  <c r="S65" i="3"/>
  <c r="J65" i="7"/>
  <c r="L64" i="7"/>
  <c r="M64" i="7"/>
  <c r="Y66" i="3"/>
  <c r="W65" i="3"/>
  <c r="X65" i="3"/>
  <c r="Q63" i="7"/>
  <c r="O63" i="7"/>
  <c r="Z64" i="3"/>
  <c r="O65" i="3"/>
  <c r="W66" i="3"/>
  <c r="Z66" i="3"/>
  <c r="Y67" i="3"/>
  <c r="X66" i="3"/>
  <c r="Q64" i="7"/>
  <c r="O64" i="7"/>
  <c r="U65" i="3"/>
  <c r="Z65" i="3"/>
  <c r="M65" i="7"/>
  <c r="J66" i="7"/>
  <c r="L65" i="7"/>
  <c r="Q66" i="3"/>
  <c r="S66" i="3"/>
  <c r="L66" i="3"/>
  <c r="I67" i="3"/>
  <c r="K66" i="3"/>
  <c r="R66" i="3"/>
  <c r="M66" i="3"/>
  <c r="O66" i="3"/>
  <c r="U66" i="3"/>
  <c r="S67" i="3"/>
  <c r="K67" i="3"/>
  <c r="R67" i="3"/>
  <c r="Q67" i="3"/>
  <c r="I68" i="3"/>
  <c r="M67" i="3"/>
  <c r="L67" i="3"/>
  <c r="Q65" i="7"/>
  <c r="O65" i="7"/>
  <c r="X67" i="3"/>
  <c r="W67" i="3"/>
  <c r="Z67" i="3"/>
  <c r="Y68" i="3"/>
  <c r="J67" i="7"/>
  <c r="M66" i="7"/>
  <c r="L66" i="7"/>
  <c r="U67" i="3"/>
  <c r="O67" i="3"/>
  <c r="M67" i="7"/>
  <c r="L67" i="7"/>
  <c r="J68" i="7"/>
  <c r="R68" i="3"/>
  <c r="I69" i="3"/>
  <c r="S68" i="3"/>
  <c r="K68" i="3"/>
  <c r="Q68" i="3"/>
  <c r="L68" i="3"/>
  <c r="M68" i="3"/>
  <c r="W68" i="3"/>
  <c r="Z68" i="3"/>
  <c r="X68" i="3"/>
  <c r="Y69" i="3"/>
  <c r="Q66" i="7"/>
  <c r="O66" i="7"/>
  <c r="U68" i="3"/>
  <c r="O68" i="3"/>
  <c r="J69" i="7"/>
  <c r="M68" i="7"/>
  <c r="L68" i="7"/>
  <c r="Q67" i="7"/>
  <c r="O67" i="7"/>
  <c r="W69" i="3"/>
  <c r="X69" i="3"/>
  <c r="Y70" i="3"/>
  <c r="Q69" i="3"/>
  <c r="K69" i="3"/>
  <c r="I70" i="3"/>
  <c r="M69" i="3"/>
  <c r="R69" i="3"/>
  <c r="S69" i="3"/>
  <c r="L69" i="3"/>
  <c r="Q68" i="7"/>
  <c r="O68" i="7"/>
  <c r="O69" i="3"/>
  <c r="Z69" i="3"/>
  <c r="I71" i="3"/>
  <c r="L70" i="3"/>
  <c r="S70" i="3"/>
  <c r="Q70" i="3"/>
  <c r="U70" i="3"/>
  <c r="M70" i="3"/>
  <c r="K70" i="3"/>
  <c r="R70" i="3"/>
  <c r="U69" i="3"/>
  <c r="J70" i="7"/>
  <c r="M69" i="7"/>
  <c r="L69" i="7"/>
  <c r="X70" i="3"/>
  <c r="Y71" i="3"/>
  <c r="W70" i="3"/>
  <c r="O70" i="3"/>
  <c r="Q69" i="7"/>
  <c r="O69" i="7"/>
  <c r="Z70" i="3"/>
  <c r="X71" i="3"/>
  <c r="W71" i="3"/>
  <c r="Z71" i="3"/>
  <c r="Y72" i="3"/>
  <c r="M70" i="7"/>
  <c r="J71" i="7"/>
  <c r="L70" i="7"/>
  <c r="S71" i="3"/>
  <c r="L71" i="3"/>
  <c r="I72" i="3"/>
  <c r="M71" i="3"/>
  <c r="Q71" i="3"/>
  <c r="R71" i="3"/>
  <c r="K71" i="3"/>
  <c r="O71" i="3"/>
  <c r="U71" i="3"/>
  <c r="R72" i="3"/>
  <c r="L72" i="3"/>
  <c r="K72" i="3"/>
  <c r="I73" i="3"/>
  <c r="Q72" i="3"/>
  <c r="S72" i="3"/>
  <c r="M72" i="3"/>
  <c r="J72" i="7"/>
  <c r="L71" i="7"/>
  <c r="M71" i="7"/>
  <c r="X72" i="3"/>
  <c r="Y73" i="3"/>
  <c r="W72" i="3"/>
  <c r="Q70" i="7"/>
  <c r="O70" i="7"/>
  <c r="Y74" i="3"/>
  <c r="W73" i="3"/>
  <c r="X73" i="3"/>
  <c r="J73" i="7"/>
  <c r="L72" i="7"/>
  <c r="M72" i="7"/>
  <c r="Q73" i="3"/>
  <c r="K73" i="3"/>
  <c r="L73" i="3"/>
  <c r="M73" i="3"/>
  <c r="I74" i="3"/>
  <c r="S73" i="3"/>
  <c r="R73" i="3"/>
  <c r="O72" i="3"/>
  <c r="Z72" i="3"/>
  <c r="Q71" i="7"/>
  <c r="O71" i="7"/>
  <c r="U72" i="3"/>
  <c r="U73" i="3"/>
  <c r="O73" i="3"/>
  <c r="M73" i="7"/>
  <c r="J74" i="7"/>
  <c r="L73" i="7"/>
  <c r="Q74" i="3"/>
  <c r="M74" i="3"/>
  <c r="I75" i="3"/>
  <c r="K74" i="3"/>
  <c r="R74" i="3"/>
  <c r="L74" i="3"/>
  <c r="S74" i="3"/>
  <c r="Z73" i="3"/>
  <c r="Q72" i="7"/>
  <c r="O72" i="7"/>
  <c r="W74" i="3"/>
  <c r="Y75" i="3"/>
  <c r="X74" i="3"/>
  <c r="O74" i="3"/>
  <c r="W75" i="3"/>
  <c r="Y76" i="3"/>
  <c r="X75" i="3"/>
  <c r="Q73" i="7"/>
  <c r="O73" i="7"/>
  <c r="Z74" i="3"/>
  <c r="I76" i="3"/>
  <c r="L75" i="3"/>
  <c r="S75" i="3"/>
  <c r="M75" i="3"/>
  <c r="R75" i="3"/>
  <c r="K75" i="3"/>
  <c r="Q75" i="3"/>
  <c r="J75" i="7"/>
  <c r="M74" i="7"/>
  <c r="L74" i="7"/>
  <c r="U74" i="3"/>
  <c r="U75" i="3"/>
  <c r="O75" i="3"/>
  <c r="Q74" i="7"/>
  <c r="O74" i="7"/>
  <c r="I77" i="3"/>
  <c r="L76" i="3"/>
  <c r="K76" i="3"/>
  <c r="R76" i="3"/>
  <c r="M76" i="3"/>
  <c r="S76" i="3"/>
  <c r="Q76" i="3"/>
  <c r="L75" i="7"/>
  <c r="J76" i="7"/>
  <c r="M75" i="7"/>
  <c r="Y77" i="3"/>
  <c r="X76" i="3"/>
  <c r="W76" i="3"/>
  <c r="Z76" i="3"/>
  <c r="Z75" i="3"/>
  <c r="U76" i="3"/>
  <c r="S77" i="3"/>
  <c r="M77" i="3"/>
  <c r="I78" i="3"/>
  <c r="K77" i="3"/>
  <c r="L77" i="3"/>
  <c r="R77" i="3"/>
  <c r="Q77" i="3"/>
  <c r="Q75" i="7"/>
  <c r="O75" i="7"/>
  <c r="Y78" i="3"/>
  <c r="W77" i="3"/>
  <c r="Z77" i="3"/>
  <c r="X77" i="3"/>
  <c r="O76" i="3"/>
  <c r="J77" i="7"/>
  <c r="L76" i="7"/>
  <c r="M76" i="7"/>
  <c r="U77" i="3"/>
  <c r="Q76" i="7"/>
  <c r="O76" i="7"/>
  <c r="O77" i="3"/>
  <c r="R78" i="3"/>
  <c r="L78" i="3"/>
  <c r="S78" i="3"/>
  <c r="M78" i="3"/>
  <c r="I79" i="3"/>
  <c r="K78" i="3"/>
  <c r="Q78" i="3"/>
  <c r="J78" i="7"/>
  <c r="L77" i="7"/>
  <c r="M77" i="7"/>
  <c r="X78" i="3"/>
  <c r="W78" i="3"/>
  <c r="Z78" i="3"/>
  <c r="Y79" i="3"/>
  <c r="U78" i="3"/>
  <c r="W79" i="3"/>
  <c r="X79" i="3"/>
  <c r="Y80" i="3"/>
  <c r="Q77" i="7"/>
  <c r="O77" i="7"/>
  <c r="Q79" i="3"/>
  <c r="K79" i="3"/>
  <c r="O79" i="3"/>
  <c r="R79" i="3"/>
  <c r="S79" i="3"/>
  <c r="M79" i="3"/>
  <c r="I80" i="3"/>
  <c r="L79" i="3"/>
  <c r="J79" i="7"/>
  <c r="M78" i="7"/>
  <c r="L78" i="7"/>
  <c r="O78" i="3"/>
  <c r="U79" i="3"/>
  <c r="Q78" i="7"/>
  <c r="O78" i="7"/>
  <c r="I81" i="3"/>
  <c r="K80" i="3"/>
  <c r="L80" i="3"/>
  <c r="R80" i="3"/>
  <c r="Q80" i="3"/>
  <c r="U80" i="3"/>
  <c r="S80" i="3"/>
  <c r="M80" i="3"/>
  <c r="Y81" i="3"/>
  <c r="X80" i="3"/>
  <c r="W80" i="3"/>
  <c r="J80" i="7"/>
  <c r="L79" i="7"/>
  <c r="M79" i="7"/>
  <c r="Z79" i="3"/>
  <c r="Z80" i="3"/>
  <c r="O80" i="3"/>
  <c r="Q79" i="7"/>
  <c r="O79" i="7"/>
  <c r="K81" i="3"/>
  <c r="S81" i="3"/>
  <c r="L81" i="3"/>
  <c r="Q81" i="3"/>
  <c r="R81" i="3"/>
  <c r="I82" i="3"/>
  <c r="M81" i="3"/>
  <c r="X81" i="3"/>
  <c r="W81" i="3"/>
  <c r="Y82" i="3"/>
  <c r="L80" i="7"/>
  <c r="M80" i="7"/>
  <c r="J81" i="7"/>
  <c r="U81" i="3"/>
  <c r="Q80" i="7"/>
  <c r="O80" i="7"/>
  <c r="Y83" i="3"/>
  <c r="W82" i="3"/>
  <c r="Z82" i="3"/>
  <c r="X82" i="3"/>
  <c r="S82" i="3"/>
  <c r="L82" i="3"/>
  <c r="R82" i="3"/>
  <c r="M82" i="3"/>
  <c r="I83" i="3"/>
  <c r="K82" i="3"/>
  <c r="Q82" i="3"/>
  <c r="U82" i="3"/>
  <c r="J82" i="7"/>
  <c r="L81" i="7"/>
  <c r="M81" i="7"/>
  <c r="Z81" i="3"/>
  <c r="O81" i="3"/>
  <c r="O82" i="3"/>
  <c r="Q81" i="7"/>
  <c r="O81" i="7"/>
  <c r="Q83" i="3"/>
  <c r="K83" i="3"/>
  <c r="R83" i="3"/>
  <c r="S83" i="3"/>
  <c r="M83" i="3"/>
  <c r="I84" i="3"/>
  <c r="L83" i="3"/>
  <c r="Y84" i="3"/>
  <c r="X83" i="3"/>
  <c r="W83" i="3"/>
  <c r="M82" i="7"/>
  <c r="L82" i="7"/>
  <c r="J83" i="7"/>
  <c r="U83" i="3"/>
  <c r="Z83" i="3"/>
  <c r="K84" i="3"/>
  <c r="L84" i="3"/>
  <c r="I85" i="3"/>
  <c r="R84" i="3"/>
  <c r="M84" i="3"/>
  <c r="S84" i="3"/>
  <c r="Q84" i="3"/>
  <c r="O83" i="3"/>
  <c r="Q82" i="7"/>
  <c r="O82" i="7"/>
  <c r="J84" i="7"/>
  <c r="L83" i="7"/>
  <c r="M83" i="7"/>
  <c r="W84" i="3"/>
  <c r="X84" i="3"/>
  <c r="Y85" i="3"/>
  <c r="U84" i="3"/>
  <c r="L84" i="7"/>
  <c r="M84" i="7"/>
  <c r="J85" i="7"/>
  <c r="K85" i="3"/>
  <c r="S85" i="3"/>
  <c r="L85" i="3"/>
  <c r="Q85" i="3"/>
  <c r="R85" i="3"/>
  <c r="I86" i="3"/>
  <c r="M85" i="3"/>
  <c r="Z84" i="3"/>
  <c r="O84" i="3"/>
  <c r="X85" i="3"/>
  <c r="W85" i="3"/>
  <c r="Z85" i="3"/>
  <c r="Y86" i="3"/>
  <c r="Q83" i="7"/>
  <c r="O83" i="7"/>
  <c r="O85" i="3"/>
  <c r="Y87" i="3"/>
  <c r="X86" i="3"/>
  <c r="W86" i="3"/>
  <c r="Z86" i="3"/>
  <c r="U85" i="3"/>
  <c r="J86" i="7"/>
  <c r="M85" i="7"/>
  <c r="L85" i="7"/>
  <c r="R86" i="3"/>
  <c r="Q86" i="3"/>
  <c r="L86" i="3"/>
  <c r="I87" i="3"/>
  <c r="K86" i="3"/>
  <c r="M86" i="3"/>
  <c r="S86" i="3"/>
  <c r="Q84" i="7"/>
  <c r="O84" i="7"/>
  <c r="U86" i="3"/>
  <c r="I88" i="3"/>
  <c r="L87" i="3"/>
  <c r="S87" i="3"/>
  <c r="M87" i="3"/>
  <c r="R87" i="3"/>
  <c r="K87" i="3"/>
  <c r="Q87" i="3"/>
  <c r="U87" i="3"/>
  <c r="J87" i="7"/>
  <c r="M86" i="7"/>
  <c r="L86" i="7"/>
  <c r="Y88" i="3"/>
  <c r="X87" i="3"/>
  <c r="W87" i="3"/>
  <c r="Q85" i="7"/>
  <c r="O85" i="7"/>
  <c r="O86" i="3"/>
  <c r="Y89" i="3"/>
  <c r="X88" i="3"/>
  <c r="W88" i="3"/>
  <c r="Z88" i="3"/>
  <c r="J88" i="7"/>
  <c r="L87" i="7"/>
  <c r="M87" i="7"/>
  <c r="Q86" i="7"/>
  <c r="O86" i="7"/>
  <c r="O87" i="3"/>
  <c r="Z87" i="3"/>
  <c r="K88" i="3"/>
  <c r="L88" i="3"/>
  <c r="S88" i="3"/>
  <c r="R88" i="3"/>
  <c r="Q88" i="3"/>
  <c r="M88" i="3"/>
  <c r="I89" i="3"/>
  <c r="U88" i="3"/>
  <c r="O88" i="3"/>
  <c r="J89" i="7"/>
  <c r="L88" i="7"/>
  <c r="M88" i="7"/>
  <c r="K89" i="3"/>
  <c r="S89" i="3"/>
  <c r="L89" i="3"/>
  <c r="Q89" i="3"/>
  <c r="R89" i="3"/>
  <c r="M89" i="3"/>
  <c r="I90" i="3"/>
  <c r="Q87" i="7"/>
  <c r="O87" i="7"/>
  <c r="Y90" i="3"/>
  <c r="X89" i="3"/>
  <c r="W89" i="3"/>
  <c r="Z89" i="3"/>
  <c r="U89" i="3"/>
  <c r="O89" i="3"/>
  <c r="S90" i="3"/>
  <c r="K90" i="3"/>
  <c r="R90" i="3"/>
  <c r="L90" i="3"/>
  <c r="I91" i="3"/>
  <c r="Q90" i="3"/>
  <c r="M90" i="3"/>
  <c r="Q88" i="7"/>
  <c r="O88" i="7"/>
  <c r="Y91" i="3"/>
  <c r="W90" i="3"/>
  <c r="Z90" i="3"/>
  <c r="X90" i="3"/>
  <c r="L89" i="7"/>
  <c r="M89" i="7"/>
  <c r="J90" i="7"/>
  <c r="Y92" i="3"/>
  <c r="W91" i="3"/>
  <c r="Z91" i="3"/>
  <c r="X91" i="3"/>
  <c r="U90" i="3"/>
  <c r="O90" i="3"/>
  <c r="J91" i="7"/>
  <c r="M90" i="7"/>
  <c r="L90" i="7"/>
  <c r="S91" i="3"/>
  <c r="M91" i="3"/>
  <c r="Q91" i="3"/>
  <c r="K91" i="3"/>
  <c r="O91" i="3"/>
  <c r="I92" i="3"/>
  <c r="L91" i="3"/>
  <c r="R91" i="3"/>
  <c r="Q89" i="7"/>
  <c r="O89" i="7"/>
  <c r="Q90" i="7"/>
  <c r="O90" i="7"/>
  <c r="U91" i="3"/>
  <c r="L91" i="7"/>
  <c r="M91" i="7"/>
  <c r="J92" i="7"/>
  <c r="K92" i="3"/>
  <c r="M92" i="3"/>
  <c r="I93" i="3"/>
  <c r="L92" i="3"/>
  <c r="R92" i="3"/>
  <c r="S92" i="3"/>
  <c r="Q92" i="3"/>
  <c r="Y93" i="3"/>
  <c r="W92" i="3"/>
  <c r="Z92" i="3"/>
  <c r="X92" i="3"/>
  <c r="O92" i="3"/>
  <c r="Q91" i="7"/>
  <c r="O91" i="7"/>
  <c r="W93" i="3"/>
  <c r="Z93" i="3"/>
  <c r="X93" i="3"/>
  <c r="Y94" i="3"/>
  <c r="J93" i="7"/>
  <c r="M92" i="7"/>
  <c r="L92" i="7"/>
  <c r="U92" i="3"/>
  <c r="S93" i="3"/>
  <c r="M93" i="3"/>
  <c r="I94" i="3"/>
  <c r="K93" i="3"/>
  <c r="L93" i="3"/>
  <c r="Q93" i="3"/>
  <c r="R93" i="3"/>
  <c r="U93" i="3"/>
  <c r="I95" i="3"/>
  <c r="K94" i="3"/>
  <c r="R94" i="3"/>
  <c r="S94" i="3"/>
  <c r="M94" i="3"/>
  <c r="Q94" i="3"/>
  <c r="L94" i="3"/>
  <c r="Q92" i="7"/>
  <c r="O92" i="7"/>
  <c r="M93" i="7"/>
  <c r="L93" i="7"/>
  <c r="J94" i="7"/>
  <c r="O93" i="3"/>
  <c r="Y95" i="3"/>
  <c r="W94" i="3"/>
  <c r="Z94" i="3"/>
  <c r="X94" i="3"/>
  <c r="Y96" i="3"/>
  <c r="X95" i="3"/>
  <c r="W95" i="3"/>
  <c r="Z95" i="3"/>
  <c r="J95" i="7"/>
  <c r="M94" i="7"/>
  <c r="L94" i="7"/>
  <c r="Q93" i="7"/>
  <c r="O93" i="7"/>
  <c r="U94" i="3"/>
  <c r="O94" i="3"/>
  <c r="S95" i="3"/>
  <c r="M95" i="3"/>
  <c r="Q95" i="3"/>
  <c r="K95" i="3"/>
  <c r="I96" i="3"/>
  <c r="L95" i="3"/>
  <c r="R95" i="3"/>
  <c r="O95" i="3"/>
  <c r="J96" i="7"/>
  <c r="L95" i="7"/>
  <c r="M95" i="7"/>
  <c r="I97" i="3"/>
  <c r="K96" i="3"/>
  <c r="L96" i="3"/>
  <c r="R96" i="3"/>
  <c r="Q96" i="3"/>
  <c r="S96" i="3"/>
  <c r="M96" i="3"/>
  <c r="Q94" i="7"/>
  <c r="O94" i="7"/>
  <c r="U95" i="3"/>
  <c r="X96" i="3"/>
  <c r="W96" i="3"/>
  <c r="Z96" i="3"/>
  <c r="Y97" i="3"/>
  <c r="W97" i="3"/>
  <c r="Y98" i="3"/>
  <c r="X97" i="3"/>
  <c r="U96" i="3"/>
  <c r="K97" i="3"/>
  <c r="S97" i="3"/>
  <c r="L97" i="3"/>
  <c r="Q97" i="3"/>
  <c r="U97" i="3"/>
  <c r="R97" i="3"/>
  <c r="I98" i="3"/>
  <c r="M97" i="3"/>
  <c r="Q95" i="7"/>
  <c r="O95" i="7"/>
  <c r="O96" i="3"/>
  <c r="J97" i="7"/>
  <c r="L96" i="7"/>
  <c r="M96" i="7"/>
  <c r="Q96" i="7"/>
  <c r="O96" i="7"/>
  <c r="J98" i="7"/>
  <c r="M97" i="7"/>
  <c r="L97" i="7"/>
  <c r="I99" i="3"/>
  <c r="K98" i="3"/>
  <c r="S98" i="3"/>
  <c r="L98" i="3"/>
  <c r="Q98" i="3"/>
  <c r="M98" i="3"/>
  <c r="R98" i="3"/>
  <c r="Y99" i="3"/>
  <c r="W98" i="3"/>
  <c r="X98" i="3"/>
  <c r="O97" i="3"/>
  <c r="Z97" i="3"/>
  <c r="O98" i="3"/>
  <c r="Z98" i="3"/>
  <c r="U98" i="3"/>
  <c r="Q99" i="3"/>
  <c r="M99" i="3"/>
  <c r="R99" i="3"/>
  <c r="S99" i="3"/>
  <c r="K99" i="3"/>
  <c r="I100" i="3"/>
  <c r="L99" i="3"/>
  <c r="L98" i="7"/>
  <c r="M98" i="7"/>
  <c r="J99" i="7"/>
  <c r="X99" i="3"/>
  <c r="W99" i="3"/>
  <c r="Z99" i="3"/>
  <c r="Y100" i="3"/>
  <c r="Q97" i="7"/>
  <c r="O97" i="7"/>
  <c r="O99" i="3"/>
  <c r="U99" i="3"/>
  <c r="L99" i="7"/>
  <c r="M99" i="7"/>
  <c r="J100" i="7"/>
  <c r="M100" i="3"/>
  <c r="I101" i="3"/>
  <c r="Q100" i="3"/>
  <c r="L100" i="3"/>
  <c r="R100" i="3"/>
  <c r="K100" i="3"/>
  <c r="S100" i="3"/>
  <c r="W100" i="3"/>
  <c r="X100" i="3"/>
  <c r="Y101" i="3"/>
  <c r="Q98" i="7"/>
  <c r="O98" i="7"/>
  <c r="Z100" i="3"/>
  <c r="M100" i="7"/>
  <c r="L100" i="7"/>
  <c r="J101" i="7"/>
  <c r="U100" i="3"/>
  <c r="X101" i="3"/>
  <c r="W101" i="3"/>
  <c r="Y102" i="3"/>
  <c r="O100" i="3"/>
  <c r="L101" i="3"/>
  <c r="S101" i="3"/>
  <c r="K101" i="3"/>
  <c r="Q101" i="3"/>
  <c r="M101" i="3"/>
  <c r="R101" i="3"/>
  <c r="I102" i="3"/>
  <c r="Q99" i="7"/>
  <c r="O99" i="7"/>
  <c r="O101" i="3"/>
  <c r="Y103" i="3"/>
  <c r="X102" i="3"/>
  <c r="W102" i="3"/>
  <c r="M101" i="7"/>
  <c r="L101" i="7"/>
  <c r="J102" i="7"/>
  <c r="Z101" i="3"/>
  <c r="Q100" i="7"/>
  <c r="O100" i="7"/>
  <c r="R102" i="3"/>
  <c r="M102" i="3"/>
  <c r="Q102" i="3"/>
  <c r="K102" i="3"/>
  <c r="I103" i="3"/>
  <c r="L102" i="3"/>
  <c r="S102" i="3"/>
  <c r="U101" i="3"/>
  <c r="U102" i="3"/>
  <c r="Z102" i="3"/>
  <c r="I104" i="3"/>
  <c r="L103" i="3"/>
  <c r="S103" i="3"/>
  <c r="K103" i="3"/>
  <c r="R103" i="3"/>
  <c r="M103" i="3"/>
  <c r="Q103" i="3"/>
  <c r="M102" i="7"/>
  <c r="L102" i="7"/>
  <c r="J103" i="7"/>
  <c r="O102" i="3"/>
  <c r="Q101" i="7"/>
  <c r="O101" i="7"/>
  <c r="Y104" i="3"/>
  <c r="W103" i="3"/>
  <c r="Z103" i="3"/>
  <c r="X103" i="3"/>
  <c r="U103" i="3"/>
  <c r="W104" i="3"/>
  <c r="X104" i="3"/>
  <c r="Y105" i="3"/>
  <c r="L103" i="7"/>
  <c r="M103" i="7"/>
  <c r="J104" i="7"/>
  <c r="Q102" i="7"/>
  <c r="O102" i="7"/>
  <c r="S104" i="3"/>
  <c r="K104" i="3"/>
  <c r="I105" i="3"/>
  <c r="L104" i="3"/>
  <c r="M104" i="3"/>
  <c r="Q104" i="3"/>
  <c r="R104" i="3"/>
  <c r="O103" i="3"/>
  <c r="U104" i="3"/>
  <c r="O104" i="3"/>
  <c r="Q103" i="7"/>
  <c r="O103" i="7"/>
  <c r="S105" i="3"/>
  <c r="L105" i="3"/>
  <c r="I106" i="3"/>
  <c r="R105" i="3"/>
  <c r="M105" i="3"/>
  <c r="Q105" i="3"/>
  <c r="K105" i="3"/>
  <c r="W105" i="3"/>
  <c r="Y106" i="3"/>
  <c r="X105" i="3"/>
  <c r="J105" i="7"/>
  <c r="M104" i="7"/>
  <c r="L104" i="7"/>
  <c r="Z104" i="3"/>
  <c r="U105" i="3"/>
  <c r="Q104" i="7"/>
  <c r="O104" i="7"/>
  <c r="X106" i="3"/>
  <c r="W106" i="3"/>
  <c r="Z106" i="3"/>
  <c r="Y107" i="3"/>
  <c r="Z105" i="3"/>
  <c r="J106" i="7"/>
  <c r="M105" i="7"/>
  <c r="L105" i="7"/>
  <c r="O105" i="3"/>
  <c r="S106" i="3"/>
  <c r="L106" i="3"/>
  <c r="K106" i="3"/>
  <c r="R106" i="3"/>
  <c r="M106" i="3"/>
  <c r="Q106" i="3"/>
  <c r="I107" i="3"/>
  <c r="U106" i="3"/>
  <c r="J107" i="7"/>
  <c r="M106" i="7"/>
  <c r="L106" i="7"/>
  <c r="I108" i="3"/>
  <c r="L107" i="3"/>
  <c r="S107" i="3"/>
  <c r="K107" i="3"/>
  <c r="Q107" i="3"/>
  <c r="R107" i="3"/>
  <c r="M107" i="3"/>
  <c r="O106" i="3"/>
  <c r="Q105" i="7"/>
  <c r="O105" i="7"/>
  <c r="Y108" i="3"/>
  <c r="W107" i="3"/>
  <c r="Z107" i="3"/>
  <c r="X107" i="3"/>
  <c r="O107" i="3"/>
  <c r="Q106" i="7"/>
  <c r="O106" i="7"/>
  <c r="W108" i="3"/>
  <c r="X108" i="3"/>
  <c r="Y109" i="3"/>
  <c r="U107" i="3"/>
  <c r="R108" i="3"/>
  <c r="L108" i="3"/>
  <c r="I109" i="3"/>
  <c r="K108" i="3"/>
  <c r="S108" i="3"/>
  <c r="M108" i="3"/>
  <c r="Q108" i="3"/>
  <c r="M107" i="7"/>
  <c r="L107" i="7"/>
  <c r="J108" i="7"/>
  <c r="J109" i="7"/>
  <c r="L108" i="7"/>
  <c r="M108" i="7"/>
  <c r="Q107" i="7"/>
  <c r="O107" i="7"/>
  <c r="Z108" i="3"/>
  <c r="O108" i="3"/>
  <c r="U108" i="3"/>
  <c r="Q109" i="3"/>
  <c r="R109" i="3"/>
  <c r="L109" i="3"/>
  <c r="I110" i="3"/>
  <c r="M109" i="3"/>
  <c r="S109" i="3"/>
  <c r="K109" i="3"/>
  <c r="Y110" i="3"/>
  <c r="X109" i="3"/>
  <c r="W109" i="3"/>
  <c r="Z109" i="3"/>
  <c r="O109" i="3"/>
  <c r="W110" i="3"/>
  <c r="Y111" i="3"/>
  <c r="X110" i="3"/>
  <c r="I111" i="3"/>
  <c r="R110" i="3"/>
  <c r="L110" i="3"/>
  <c r="S110" i="3"/>
  <c r="Q110" i="3"/>
  <c r="K110" i="3"/>
  <c r="M110" i="3"/>
  <c r="Q108" i="7"/>
  <c r="O108" i="7"/>
  <c r="U109" i="3"/>
  <c r="J110" i="7"/>
  <c r="M109" i="7"/>
  <c r="L109" i="7"/>
  <c r="U110" i="3"/>
  <c r="Q109" i="7"/>
  <c r="O109" i="7"/>
  <c r="I112" i="3"/>
  <c r="L111" i="3"/>
  <c r="Q111" i="3"/>
  <c r="S111" i="3"/>
  <c r="K111" i="3"/>
  <c r="M111" i="3"/>
  <c r="R111" i="3"/>
  <c r="L110" i="7"/>
  <c r="M110" i="7"/>
  <c r="J111" i="7"/>
  <c r="X111" i="3"/>
  <c r="Y112" i="3"/>
  <c r="W111" i="3"/>
  <c r="Z111" i="3"/>
  <c r="O110" i="3"/>
  <c r="Z110" i="3"/>
  <c r="M111" i="7"/>
  <c r="L111" i="7"/>
  <c r="J112" i="7"/>
  <c r="O111" i="3"/>
  <c r="R112" i="3"/>
  <c r="I113" i="3"/>
  <c r="K112" i="3"/>
  <c r="M112" i="3"/>
  <c r="S112" i="3"/>
  <c r="Q112" i="3"/>
  <c r="L112" i="3"/>
  <c r="W112" i="3"/>
  <c r="Z112" i="3"/>
  <c r="X112" i="3"/>
  <c r="Y113" i="3"/>
  <c r="Q110" i="7"/>
  <c r="O110" i="7"/>
  <c r="U111" i="3"/>
  <c r="U112" i="3"/>
  <c r="O112" i="3"/>
  <c r="J113" i="7"/>
  <c r="L112" i="7"/>
  <c r="M112" i="7"/>
  <c r="Y114" i="3"/>
  <c r="W113" i="3"/>
  <c r="X113" i="3"/>
  <c r="I114" i="3"/>
  <c r="R113" i="3"/>
  <c r="Q113" i="3"/>
  <c r="K113" i="3"/>
  <c r="O113" i="3"/>
  <c r="S113" i="3"/>
  <c r="L113" i="3"/>
  <c r="M113" i="3"/>
  <c r="Q111" i="7"/>
  <c r="O111" i="7"/>
  <c r="S114" i="3"/>
  <c r="L114" i="3"/>
  <c r="Q114" i="3"/>
  <c r="R114" i="3"/>
  <c r="M114" i="3"/>
  <c r="K114" i="3"/>
  <c r="I115" i="3"/>
  <c r="Q112" i="7"/>
  <c r="O112" i="7"/>
  <c r="U113" i="3"/>
  <c r="Z113" i="3"/>
  <c r="J114" i="7"/>
  <c r="L113" i="7"/>
  <c r="M113" i="7"/>
  <c r="X114" i="3"/>
  <c r="W114" i="3"/>
  <c r="Z114" i="3"/>
  <c r="Y115" i="3"/>
  <c r="O114" i="3"/>
  <c r="J115" i="7"/>
  <c r="M114" i="7"/>
  <c r="L114" i="7"/>
  <c r="I116" i="3"/>
  <c r="L115" i="3"/>
  <c r="S115" i="3"/>
  <c r="K115" i="3"/>
  <c r="Q115" i="3"/>
  <c r="R115" i="3"/>
  <c r="M115" i="3"/>
  <c r="U114" i="3"/>
  <c r="W115" i="3"/>
  <c r="Z115" i="3"/>
  <c r="X115" i="3"/>
  <c r="Y116" i="3"/>
  <c r="Q113" i="7"/>
  <c r="O113" i="7"/>
  <c r="O115" i="3"/>
  <c r="U115" i="3"/>
  <c r="I117" i="3"/>
  <c r="S116" i="3"/>
  <c r="Q116" i="3"/>
  <c r="K116" i="3"/>
  <c r="M116" i="3"/>
  <c r="L116" i="3"/>
  <c r="R116" i="3"/>
  <c r="Q114" i="7"/>
  <c r="O114" i="7"/>
  <c r="Y117" i="3"/>
  <c r="X116" i="3"/>
  <c r="W116" i="3"/>
  <c r="Z116" i="3"/>
  <c r="L115" i="7"/>
  <c r="J116" i="7"/>
  <c r="M115" i="7"/>
  <c r="O116" i="3"/>
  <c r="U116" i="3"/>
  <c r="J117" i="7"/>
  <c r="M116" i="7"/>
  <c r="L116" i="7"/>
  <c r="W117" i="3"/>
  <c r="Y118" i="3"/>
  <c r="X117" i="3"/>
  <c r="Q115" i="7"/>
  <c r="O115" i="7"/>
  <c r="I118" i="3"/>
  <c r="K117" i="3"/>
  <c r="Q117" i="3"/>
  <c r="R117" i="3"/>
  <c r="M117" i="3"/>
  <c r="S117" i="3"/>
  <c r="L117" i="3"/>
  <c r="U117" i="3"/>
  <c r="Q116" i="7"/>
  <c r="O116" i="7"/>
  <c r="O117" i="3"/>
  <c r="R118" i="3"/>
  <c r="S118" i="3"/>
  <c r="L118" i="3"/>
  <c r="Q118" i="3"/>
  <c r="K118" i="3"/>
  <c r="I119" i="3"/>
  <c r="M118" i="3"/>
  <c r="Y119" i="3"/>
  <c r="W118" i="3"/>
  <c r="Z118" i="3"/>
  <c r="X118" i="3"/>
  <c r="J118" i="7"/>
  <c r="M117" i="7"/>
  <c r="L117" i="7"/>
  <c r="Z117" i="3"/>
  <c r="O118" i="3"/>
  <c r="Q117" i="7"/>
  <c r="O117" i="7"/>
  <c r="W119" i="3"/>
  <c r="X119" i="3"/>
  <c r="Y120" i="3"/>
  <c r="U118" i="3"/>
  <c r="M118" i="7"/>
  <c r="J119" i="7"/>
  <c r="L118" i="7"/>
  <c r="Q119" i="3"/>
  <c r="M119" i="3"/>
  <c r="L119" i="3"/>
  <c r="R119" i="3"/>
  <c r="I120" i="3"/>
  <c r="S119" i="3"/>
  <c r="K119" i="3"/>
  <c r="O119" i="3"/>
  <c r="M119" i="7"/>
  <c r="L119" i="7"/>
  <c r="J120" i="7"/>
  <c r="Z119" i="3"/>
  <c r="R120" i="3"/>
  <c r="L120" i="3"/>
  <c r="K120" i="3"/>
  <c r="M120" i="3"/>
  <c r="S120" i="3"/>
  <c r="I121" i="3"/>
  <c r="Q120" i="3"/>
  <c r="U119" i="3"/>
  <c r="Q118" i="7"/>
  <c r="O118" i="7"/>
  <c r="X120" i="3"/>
  <c r="W120" i="3"/>
  <c r="Z120" i="3"/>
  <c r="Y121" i="3"/>
  <c r="U120" i="3"/>
  <c r="O120" i="3"/>
  <c r="M120" i="7"/>
  <c r="L120" i="7"/>
  <c r="J121" i="7"/>
  <c r="Q121" i="3"/>
  <c r="L121" i="3"/>
  <c r="M121" i="3"/>
  <c r="R121" i="3"/>
  <c r="I122" i="3"/>
  <c r="K121" i="3"/>
  <c r="S121" i="3"/>
  <c r="Q119" i="7"/>
  <c r="O119" i="7"/>
  <c r="W121" i="3"/>
  <c r="Y122" i="3"/>
  <c r="X121" i="3"/>
  <c r="J122" i="7"/>
  <c r="M121" i="7"/>
  <c r="L121" i="7"/>
  <c r="Y123" i="3"/>
  <c r="W122" i="3"/>
  <c r="X122" i="3"/>
  <c r="Q120" i="7"/>
  <c r="O120" i="7"/>
  <c r="Z121" i="3"/>
  <c r="O121" i="3"/>
  <c r="Q122" i="3"/>
  <c r="K122" i="3"/>
  <c r="S122" i="3"/>
  <c r="I123" i="3"/>
  <c r="R122" i="3"/>
  <c r="M122" i="3"/>
  <c r="L122" i="3"/>
  <c r="U121" i="3"/>
  <c r="O122" i="3"/>
  <c r="X123" i="3"/>
  <c r="W123" i="3"/>
  <c r="Z123" i="3"/>
  <c r="Y124" i="3"/>
  <c r="U122" i="3"/>
  <c r="Q121" i="7"/>
  <c r="O121" i="7"/>
  <c r="I124" i="3"/>
  <c r="L123" i="3"/>
  <c r="S123" i="3"/>
  <c r="K123" i="3"/>
  <c r="Q123" i="3"/>
  <c r="U123" i="3"/>
  <c r="R123" i="3"/>
  <c r="M123" i="3"/>
  <c r="Z122" i="3"/>
  <c r="M122" i="7"/>
  <c r="J123" i="7"/>
  <c r="L122" i="7"/>
  <c r="O123" i="3"/>
  <c r="S124" i="3"/>
  <c r="R124" i="3"/>
  <c r="M124" i="3"/>
  <c r="I125" i="3"/>
  <c r="Q124" i="3"/>
  <c r="K124" i="3"/>
  <c r="L124" i="3"/>
  <c r="Y125" i="3"/>
  <c r="X124" i="3"/>
  <c r="W124" i="3"/>
  <c r="Z124" i="3"/>
  <c r="Q122" i="7"/>
  <c r="O122" i="7"/>
  <c r="M123" i="7"/>
  <c r="L123" i="7"/>
  <c r="J124" i="7"/>
  <c r="O124" i="3"/>
  <c r="W125" i="3"/>
  <c r="Y126" i="3"/>
  <c r="X125" i="3"/>
  <c r="I126" i="3"/>
  <c r="L125" i="3"/>
  <c r="Q125" i="3"/>
  <c r="M125" i="3"/>
  <c r="R125" i="3"/>
  <c r="S125" i="3"/>
  <c r="K125" i="3"/>
  <c r="J125" i="7"/>
  <c r="L124" i="7"/>
  <c r="M124" i="7"/>
  <c r="Q123" i="7"/>
  <c r="O123" i="7"/>
  <c r="U124" i="3"/>
  <c r="Q124" i="7"/>
  <c r="O124" i="7"/>
  <c r="S126" i="3"/>
  <c r="M126" i="3"/>
  <c r="I127" i="3"/>
  <c r="L126" i="3"/>
  <c r="Q126" i="3"/>
  <c r="K126" i="3"/>
  <c r="R126" i="3"/>
  <c r="J126" i="7"/>
  <c r="M125" i="7"/>
  <c r="L125" i="7"/>
  <c r="O125" i="3"/>
  <c r="U125" i="3"/>
  <c r="X126" i="3"/>
  <c r="Y127" i="3"/>
  <c r="W126" i="3"/>
  <c r="Z125" i="3"/>
  <c r="O126" i="3"/>
  <c r="U126" i="3"/>
  <c r="W127" i="3"/>
  <c r="Y128" i="3"/>
  <c r="X127" i="3"/>
  <c r="Q125" i="7"/>
  <c r="O125" i="7"/>
  <c r="L126" i="7"/>
  <c r="M126" i="7"/>
  <c r="J127" i="7"/>
  <c r="Z126" i="3"/>
  <c r="S127" i="3"/>
  <c r="K127" i="3"/>
  <c r="M127" i="3"/>
  <c r="Q127" i="3"/>
  <c r="I128" i="3"/>
  <c r="L127" i="3"/>
  <c r="R127" i="3"/>
  <c r="J128" i="7"/>
  <c r="L127" i="7"/>
  <c r="M127" i="7"/>
  <c r="O127" i="3"/>
  <c r="R128" i="3"/>
  <c r="L128" i="3"/>
  <c r="I129" i="3"/>
  <c r="K128" i="3"/>
  <c r="M128" i="3"/>
  <c r="S128" i="3"/>
  <c r="Q128" i="3"/>
  <c r="Q126" i="7"/>
  <c r="O126" i="7"/>
  <c r="X128" i="3"/>
  <c r="W128" i="3"/>
  <c r="Z128" i="3"/>
  <c r="Y129" i="3"/>
  <c r="U127" i="3"/>
  <c r="Z127" i="3"/>
  <c r="O128" i="3"/>
  <c r="U128" i="3"/>
  <c r="Y130" i="3"/>
  <c r="W129" i="3"/>
  <c r="X129" i="3"/>
  <c r="Q129" i="3"/>
  <c r="K129" i="3"/>
  <c r="M129" i="3"/>
  <c r="L129" i="3"/>
  <c r="I130" i="3"/>
  <c r="R129" i="3"/>
  <c r="S129" i="3"/>
  <c r="Q127" i="7"/>
  <c r="O127" i="7"/>
  <c r="J129" i="7"/>
  <c r="L128" i="7"/>
  <c r="M128" i="7"/>
  <c r="U129" i="3"/>
  <c r="L130" i="3"/>
  <c r="S130" i="3"/>
  <c r="I131" i="3"/>
  <c r="M130" i="3"/>
  <c r="Q130" i="3"/>
  <c r="K130" i="3"/>
  <c r="R130" i="3"/>
  <c r="Q128" i="7"/>
  <c r="O128" i="7"/>
  <c r="Z129" i="3"/>
  <c r="J130" i="7"/>
  <c r="M129" i="7"/>
  <c r="L129" i="7"/>
  <c r="O129" i="3"/>
  <c r="Y131" i="3"/>
  <c r="W130" i="3"/>
  <c r="Z130" i="3"/>
  <c r="X130" i="3"/>
  <c r="W131" i="3"/>
  <c r="X131" i="3"/>
  <c r="Y132" i="3"/>
  <c r="L130" i="7"/>
  <c r="M130" i="7"/>
  <c r="J131" i="7"/>
  <c r="S131" i="3"/>
  <c r="R131" i="3"/>
  <c r="Q131" i="3"/>
  <c r="I132" i="3"/>
  <c r="K131" i="3"/>
  <c r="M131" i="3"/>
  <c r="L131" i="3"/>
  <c r="O130" i="3"/>
  <c r="Q129" i="7"/>
  <c r="O129" i="7"/>
  <c r="U130" i="3"/>
  <c r="Q130" i="7"/>
  <c r="O130" i="7"/>
  <c r="O131" i="3"/>
  <c r="X132" i="3"/>
  <c r="W132" i="3"/>
  <c r="Y133" i="3"/>
  <c r="R132" i="3"/>
  <c r="I133" i="3"/>
  <c r="K132" i="3"/>
  <c r="S132" i="3"/>
  <c r="M132" i="3"/>
  <c r="L132" i="3"/>
  <c r="Q132" i="3"/>
  <c r="M131" i="7"/>
  <c r="L131" i="7"/>
  <c r="J132" i="7"/>
  <c r="U131" i="3"/>
  <c r="Z131" i="3"/>
  <c r="J133" i="7"/>
  <c r="L132" i="7"/>
  <c r="M132" i="7"/>
  <c r="R133" i="3"/>
  <c r="Q133" i="3"/>
  <c r="S133" i="3"/>
  <c r="L133" i="3"/>
  <c r="I134" i="3"/>
  <c r="M133" i="3"/>
  <c r="K133" i="3"/>
  <c r="Q131" i="7"/>
  <c r="O131" i="7"/>
  <c r="Y134" i="3"/>
  <c r="W133" i="3"/>
  <c r="X133" i="3"/>
  <c r="U132" i="3"/>
  <c r="O132" i="3"/>
  <c r="Z132" i="3"/>
  <c r="S134" i="3"/>
  <c r="I135" i="3"/>
  <c r="M134" i="3"/>
  <c r="R134" i="3"/>
  <c r="L134" i="3"/>
  <c r="K134" i="3"/>
  <c r="Q134" i="3"/>
  <c r="Z133" i="3"/>
  <c r="O133" i="3"/>
  <c r="Q132" i="7"/>
  <c r="O132" i="7"/>
  <c r="Y135" i="3"/>
  <c r="X134" i="3"/>
  <c r="W134" i="3"/>
  <c r="Z134" i="3"/>
  <c r="U133" i="3"/>
  <c r="L133" i="7"/>
  <c r="J134" i="7"/>
  <c r="M133" i="7"/>
  <c r="Q133" i="7"/>
  <c r="O133" i="7"/>
  <c r="W135" i="3"/>
  <c r="X135" i="3"/>
  <c r="Y136" i="3"/>
  <c r="U134" i="3"/>
  <c r="O134" i="3"/>
  <c r="R135" i="3"/>
  <c r="K135" i="3"/>
  <c r="M135" i="3"/>
  <c r="L135" i="3"/>
  <c r="I136" i="3"/>
  <c r="S135" i="3"/>
  <c r="Q135" i="3"/>
  <c r="L134" i="7"/>
  <c r="M134" i="7"/>
  <c r="J135" i="7"/>
  <c r="Q136" i="3"/>
  <c r="K136" i="3"/>
  <c r="L136" i="3"/>
  <c r="S136" i="3"/>
  <c r="I137" i="3"/>
  <c r="R136" i="3"/>
  <c r="M136" i="3"/>
  <c r="Q134" i="7"/>
  <c r="O134" i="7"/>
  <c r="Z135" i="3"/>
  <c r="U135" i="3"/>
  <c r="L135" i="7"/>
  <c r="J136" i="7"/>
  <c r="M135" i="7"/>
  <c r="O135" i="3"/>
  <c r="Y137" i="3"/>
  <c r="W136" i="3"/>
  <c r="X136" i="3"/>
  <c r="X137" i="3"/>
  <c r="W137" i="3"/>
  <c r="Z137" i="3"/>
  <c r="Y138" i="3"/>
  <c r="Q135" i="7"/>
  <c r="O135" i="7"/>
  <c r="O136" i="3"/>
  <c r="Z136" i="3"/>
  <c r="J137" i="7"/>
  <c r="L136" i="7"/>
  <c r="M136" i="7"/>
  <c r="L137" i="3"/>
  <c r="I138" i="3"/>
  <c r="S137" i="3"/>
  <c r="M137" i="3"/>
  <c r="R137" i="3"/>
  <c r="Q137" i="3"/>
  <c r="K137" i="3"/>
  <c r="U136" i="3"/>
  <c r="U137" i="3"/>
  <c r="L138" i="3"/>
  <c r="S138" i="3"/>
  <c r="I139" i="3"/>
  <c r="M138" i="3"/>
  <c r="R138" i="3"/>
  <c r="Q138" i="3"/>
  <c r="K138" i="3"/>
  <c r="L137" i="7"/>
  <c r="M137" i="7"/>
  <c r="J138" i="7"/>
  <c r="Y139" i="3"/>
  <c r="X138" i="3"/>
  <c r="W138" i="3"/>
  <c r="O137" i="3"/>
  <c r="Q136" i="7"/>
  <c r="O136" i="7"/>
  <c r="U138" i="3"/>
  <c r="Q137" i="7"/>
  <c r="O137" i="7"/>
  <c r="Y140" i="3"/>
  <c r="X139" i="3"/>
  <c r="W139" i="3"/>
  <c r="O138" i="3"/>
  <c r="L139" i="3"/>
  <c r="I140" i="3"/>
  <c r="K139" i="3"/>
  <c r="S139" i="3"/>
  <c r="R139" i="3"/>
  <c r="M139" i="3"/>
  <c r="Q139" i="3"/>
  <c r="M138" i="7"/>
  <c r="J139" i="7"/>
  <c r="L138" i="7"/>
  <c r="Z138" i="3"/>
  <c r="Q138" i="7"/>
  <c r="O138" i="7"/>
  <c r="Q140" i="3"/>
  <c r="L140" i="3"/>
  <c r="S140" i="3"/>
  <c r="K140" i="3"/>
  <c r="I141" i="3"/>
  <c r="M140" i="3"/>
  <c r="R140" i="3"/>
  <c r="M139" i="7"/>
  <c r="L139" i="7"/>
  <c r="J140" i="7"/>
  <c r="Y141" i="3"/>
  <c r="X140" i="3"/>
  <c r="W140" i="3"/>
  <c r="Z140" i="3"/>
  <c r="U139" i="3"/>
  <c r="O139" i="3"/>
  <c r="Z139" i="3"/>
  <c r="U140" i="3"/>
  <c r="M140" i="7"/>
  <c r="J141" i="7"/>
  <c r="L140" i="7"/>
  <c r="Q139" i="7"/>
  <c r="O139" i="7"/>
  <c r="I142" i="3"/>
  <c r="K141" i="3"/>
  <c r="R141" i="3"/>
  <c r="Q141" i="3"/>
  <c r="S141" i="3"/>
  <c r="M141" i="3"/>
  <c r="L141" i="3"/>
  <c r="O140" i="3"/>
  <c r="Y142" i="3"/>
  <c r="W141" i="3"/>
  <c r="X141" i="3"/>
  <c r="Z141" i="3"/>
  <c r="O141" i="3"/>
  <c r="Q140" i="7"/>
  <c r="O140" i="7"/>
  <c r="X142" i="3"/>
  <c r="W142" i="3"/>
  <c r="Z142" i="3"/>
  <c r="Y143" i="3"/>
  <c r="S142" i="3"/>
  <c r="R142" i="3"/>
  <c r="Q142" i="3"/>
  <c r="K142" i="3"/>
  <c r="L142" i="3"/>
  <c r="I143" i="3"/>
  <c r="M142" i="3"/>
  <c r="J142" i="7"/>
  <c r="L141" i="7"/>
  <c r="M141" i="7"/>
  <c r="U141" i="3"/>
  <c r="Q141" i="7"/>
  <c r="O141" i="7"/>
  <c r="J143" i="7"/>
  <c r="M142" i="7"/>
  <c r="L142" i="7"/>
  <c r="O142" i="3"/>
  <c r="W143" i="3"/>
  <c r="X143" i="3"/>
  <c r="Y144" i="3"/>
  <c r="U142" i="3"/>
  <c r="I144" i="3"/>
  <c r="Q143" i="3"/>
  <c r="M143" i="3"/>
  <c r="R143" i="3"/>
  <c r="S143" i="3"/>
  <c r="L143" i="3"/>
  <c r="K143" i="3"/>
  <c r="U143" i="3"/>
  <c r="Q144" i="3"/>
  <c r="R144" i="3"/>
  <c r="M144" i="3"/>
  <c r="L144" i="3"/>
  <c r="I145" i="3"/>
  <c r="K144" i="3"/>
  <c r="S144" i="3"/>
  <c r="Z143" i="3"/>
  <c r="L143" i="7"/>
  <c r="M143" i="7"/>
  <c r="J144" i="7"/>
  <c r="O143" i="3"/>
  <c r="X144" i="3"/>
  <c r="Y145" i="3"/>
  <c r="W144" i="3"/>
  <c r="Z144" i="3"/>
  <c r="Q142" i="7"/>
  <c r="O142" i="7"/>
  <c r="J145" i="7"/>
  <c r="L144" i="7"/>
  <c r="M144" i="7"/>
  <c r="W145" i="3"/>
  <c r="Z145" i="3"/>
  <c r="X145" i="3"/>
  <c r="Y146" i="3"/>
  <c r="O144" i="3"/>
  <c r="Q143" i="7"/>
  <c r="O143" i="7"/>
  <c r="R145" i="3"/>
  <c r="Q145" i="3"/>
  <c r="K145" i="3"/>
  <c r="L145" i="3"/>
  <c r="M145" i="3"/>
  <c r="I146" i="3"/>
  <c r="S145" i="3"/>
  <c r="U144" i="3"/>
  <c r="O145" i="3"/>
  <c r="K146" i="3"/>
  <c r="I147" i="3"/>
  <c r="L146" i="3"/>
  <c r="S146" i="3"/>
  <c r="Q146" i="3"/>
  <c r="R146" i="3"/>
  <c r="M146" i="3"/>
  <c r="U145" i="3"/>
  <c r="Y147" i="3"/>
  <c r="X146" i="3"/>
  <c r="W146" i="3"/>
  <c r="Z146" i="3"/>
  <c r="Q144" i="7"/>
  <c r="O144" i="7"/>
  <c r="M145" i="7"/>
  <c r="J146" i="7"/>
  <c r="L145" i="7"/>
  <c r="Q145" i="7"/>
  <c r="O145" i="7"/>
  <c r="L146" i="7"/>
  <c r="M146" i="7"/>
  <c r="J147" i="7"/>
  <c r="I148" i="3"/>
  <c r="K147" i="3"/>
  <c r="R147" i="3"/>
  <c r="S147" i="3"/>
  <c r="Q147" i="3"/>
  <c r="M147" i="3"/>
  <c r="L147" i="3"/>
  <c r="Y148" i="3"/>
  <c r="W147" i="3"/>
  <c r="X147" i="3"/>
  <c r="U146" i="3"/>
  <c r="O146" i="3"/>
  <c r="O147" i="3"/>
  <c r="Q146" i="7"/>
  <c r="O146" i="7"/>
  <c r="Z147" i="3"/>
  <c r="U147" i="3"/>
  <c r="Q148" i="3"/>
  <c r="K148" i="3"/>
  <c r="I149" i="3"/>
  <c r="L148" i="3"/>
  <c r="R148" i="3"/>
  <c r="S148" i="3"/>
  <c r="M148" i="3"/>
  <c r="Y149" i="3"/>
  <c r="X148" i="3"/>
  <c r="W148" i="3"/>
  <c r="Z148" i="3"/>
  <c r="M147" i="7"/>
  <c r="J148" i="7"/>
  <c r="L147" i="7"/>
  <c r="L149" i="3"/>
  <c r="M149" i="3"/>
  <c r="S149" i="3"/>
  <c r="K149" i="3"/>
  <c r="I150" i="3"/>
  <c r="R149" i="3"/>
  <c r="Q149" i="3"/>
  <c r="O148" i="3"/>
  <c r="Q147" i="7"/>
  <c r="O147" i="7"/>
  <c r="U148" i="3"/>
  <c r="J149" i="7"/>
  <c r="M148" i="7"/>
  <c r="L148" i="7"/>
  <c r="Y150" i="3"/>
  <c r="W149" i="3"/>
  <c r="Z149" i="3"/>
  <c r="X149" i="3"/>
  <c r="O149" i="3"/>
  <c r="U149" i="3"/>
  <c r="J150" i="7"/>
  <c r="M149" i="7"/>
  <c r="L149" i="7"/>
  <c r="Y151" i="3"/>
  <c r="W150" i="3"/>
  <c r="X150" i="3"/>
  <c r="Q148" i="7"/>
  <c r="O148" i="7"/>
  <c r="L150" i="3"/>
  <c r="S150" i="3"/>
  <c r="R150" i="3"/>
  <c r="M150" i="3"/>
  <c r="Q150" i="3"/>
  <c r="K150" i="3"/>
  <c r="I151" i="3"/>
  <c r="Y152" i="3"/>
  <c r="X151" i="3"/>
  <c r="W151" i="3"/>
  <c r="Z151" i="3"/>
  <c r="S151" i="3"/>
  <c r="K151" i="3"/>
  <c r="L151" i="3"/>
  <c r="R151" i="3"/>
  <c r="M151" i="3"/>
  <c r="I152" i="3"/>
  <c r="Q151" i="3"/>
  <c r="Q149" i="7"/>
  <c r="O149" i="7"/>
  <c r="O150" i="3"/>
  <c r="U150" i="3"/>
  <c r="Z150" i="3"/>
  <c r="M150" i="7"/>
  <c r="L150" i="7"/>
  <c r="J151" i="7"/>
  <c r="M151" i="7"/>
  <c r="L151" i="7"/>
  <c r="J152" i="7"/>
  <c r="U151" i="3"/>
  <c r="Q150" i="7"/>
  <c r="O150" i="7"/>
  <c r="M152" i="3"/>
  <c r="K152" i="3"/>
  <c r="S152" i="3"/>
  <c r="R152" i="3"/>
  <c r="Q152" i="3"/>
  <c r="L152" i="3"/>
  <c r="O151" i="3"/>
  <c r="W152" i="3"/>
  <c r="X152" i="3"/>
  <c r="U152" i="3"/>
  <c r="O152" i="3"/>
  <c r="L152" i="7"/>
  <c r="M152" i="7"/>
  <c r="Z152" i="3"/>
  <c r="Q151" i="7"/>
  <c r="O151" i="7"/>
  <c r="Q152" i="7"/>
  <c r="O152" i="7"/>
  <c r="G9" i="1" l="1"/>
  <c r="G10" i="1" s="1"/>
  <c r="G1" i="1"/>
  <c r="G2" i="1" l="1"/>
  <c r="G7" i="1" s="1"/>
  <c r="G12" i="1"/>
  <c r="G13" i="1" s="1"/>
  <c r="G4" i="1" l="1"/>
  <c r="G5" i="1" s="1"/>
  <c r="H7" i="1" s="1"/>
</calcChain>
</file>

<file path=xl/sharedStrings.xml><?xml version="1.0" encoding="utf-8"?>
<sst xmlns="http://schemas.openxmlformats.org/spreadsheetml/2006/main" count="130" uniqueCount="71">
  <si>
    <t>dividende</t>
  </si>
  <si>
    <t xml:space="preserve">  u</t>
  </si>
  <si>
    <t xml:space="preserve">   D t</t>
  </si>
  <si>
    <t xml:space="preserve">   d</t>
  </si>
  <si>
    <t xml:space="preserve">   p</t>
  </si>
  <si>
    <t xml:space="preserve">  pas</t>
  </si>
  <si>
    <t>d1</t>
  </si>
  <si>
    <t>d2</t>
  </si>
  <si>
    <t>titre</t>
  </si>
  <si>
    <t>Call Euro</t>
  </si>
  <si>
    <t>Put Euro</t>
  </si>
  <si>
    <t xml:space="preserve">   Call B/S</t>
  </si>
  <si>
    <t xml:space="preserve">   Put B/S</t>
  </si>
  <si>
    <t>E=</t>
  </si>
  <si>
    <t>T=</t>
  </si>
  <si>
    <t>Prime =</t>
  </si>
  <si>
    <t>Sens</t>
  </si>
  <si>
    <t>Achat</t>
  </si>
  <si>
    <t>Vente</t>
  </si>
  <si>
    <t>Call 1</t>
  </si>
  <si>
    <t>Call 2</t>
  </si>
  <si>
    <t>Call 3</t>
  </si>
  <si>
    <t>Prix sous jacent</t>
  </si>
  <si>
    <t>CALL 1</t>
  </si>
  <si>
    <t>CALL 2</t>
  </si>
  <si>
    <t>CALL 3</t>
  </si>
  <si>
    <t>Qté</t>
  </si>
  <si>
    <t>Portefeuille B</t>
  </si>
  <si>
    <t>Portefeuille A</t>
  </si>
  <si>
    <t>Put 1</t>
  </si>
  <si>
    <t>Put 2</t>
  </si>
  <si>
    <t>Put 3</t>
  </si>
  <si>
    <t>PUT 1</t>
  </si>
  <si>
    <t>PUT 2</t>
  </si>
  <si>
    <t>PUT 3</t>
  </si>
  <si>
    <t>Portefeuille C</t>
  </si>
  <si>
    <t>Put</t>
  </si>
  <si>
    <t>Call</t>
  </si>
  <si>
    <t>avec la parité</t>
  </si>
  <si>
    <t>Put calculé</t>
  </si>
  <si>
    <t>prix en 0</t>
  </si>
  <si>
    <t>prix d'Exercice</t>
  </si>
  <si>
    <t>volatilité/an</t>
  </si>
  <si>
    <t>taux d'intérêt/an</t>
  </si>
  <si>
    <t>écheance (en année)</t>
  </si>
  <si>
    <t>pas</t>
  </si>
  <si>
    <t>GAIN entre 104 et 106</t>
  </si>
  <si>
    <t>PERTE entre 99,00 et 111,50</t>
  </si>
  <si>
    <t>Port efeuille B</t>
  </si>
  <si>
    <t xml:space="preserve"> </t>
  </si>
  <si>
    <t>Call US</t>
  </si>
  <si>
    <t>Put US</t>
  </si>
  <si>
    <t>taux d'intérêt/période</t>
  </si>
  <si>
    <t>nb périodes</t>
  </si>
  <si>
    <t xml:space="preserve">p = </t>
  </si>
  <si>
    <t>calcul par parité</t>
  </si>
  <si>
    <t xml:space="preserve">  (r = 4%, T = 0,25, Sigma = 25% So = 105)</t>
  </si>
  <si>
    <t>CALL</t>
  </si>
  <si>
    <t>PUT</t>
  </si>
  <si>
    <t>STRIP</t>
  </si>
  <si>
    <t>STRAP</t>
  </si>
  <si>
    <t>prix d’un PUT</t>
  </si>
  <si>
    <t>Prix actuel du sous-jacent   48</t>
  </si>
  <si>
    <t>Prix d’exercice 47</t>
  </si>
  <si>
    <t>Taux d’intérêt 3% par période</t>
  </si>
  <si>
    <t>Nombre de périodes 3</t>
  </si>
  <si>
    <t>Taux progression à la hausse ( u = )  1,045</t>
  </si>
  <si>
    <t>Taux progression à la baisse ( d = ) 0,988</t>
  </si>
  <si>
    <t>Put = Call - Sous Jacent + Prix Exercice actualisé</t>
  </si>
  <si>
    <t xml:space="preserve">   Call BS/M</t>
  </si>
  <si>
    <t xml:space="preserve">   Put BS/M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</si>
</sst>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0" fontId="2" fillId="0" borderId="0" xfId="0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/>
    <xf numFmtId="2" fontId="0" fillId="0" borderId="2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2" fillId="3" borderId="0" xfId="0" applyFont="1" applyFill="1"/>
    <xf numFmtId="0" fontId="0" fillId="2" borderId="1" xfId="0" applyFill="1" applyBorder="1" applyAlignment="1">
      <alignment horizontal="right"/>
    </xf>
    <xf numFmtId="0" fontId="6" fillId="0" borderId="0" xfId="0" applyFont="1"/>
    <xf numFmtId="166" fontId="7" fillId="2" borderId="2" xfId="0" applyNumberFormat="1" applyFont="1" applyFill="1" applyBorder="1"/>
    <xf numFmtId="166" fontId="7" fillId="0" borderId="0" xfId="0" applyNumberFormat="1" applyFont="1"/>
    <xf numFmtId="2" fontId="1" fillId="0" borderId="0" xfId="0" applyNumberFormat="1" applyFont="1"/>
    <xf numFmtId="166" fontId="2" fillId="0" borderId="0" xfId="0" applyNumberFormat="1" applyFont="1"/>
    <xf numFmtId="0" fontId="0" fillId="2" borderId="0" xfId="0" applyFill="1"/>
    <xf numFmtId="165" fontId="2" fillId="0" borderId="0" xfId="0" applyNumberFormat="1" applyFont="1"/>
    <xf numFmtId="166" fontId="0" fillId="0" borderId="0" xfId="0" applyNumberFormat="1"/>
    <xf numFmtId="0" fontId="0" fillId="0" borderId="0" xfId="0" quotePrefix="1"/>
    <xf numFmtId="0" fontId="0" fillId="0" borderId="0" xfId="0" applyAlignment="1">
      <alignment horizontal="right"/>
    </xf>
    <xf numFmtId="0" fontId="8" fillId="0" borderId="4" xfId="0" applyFont="1" applyBorder="1"/>
    <xf numFmtId="165" fontId="8" fillId="0" borderId="5" xfId="0" applyNumberFormat="1" applyFont="1" applyBorder="1"/>
    <xf numFmtId="0" fontId="5" fillId="0" borderId="3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2" fontId="0" fillId="4" borderId="0" xfId="0" applyNumberFormat="1" applyFill="1"/>
    <xf numFmtId="0" fontId="9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Portefeuille A  Ecart papillon avec Call  avec  Anticipation de cours stable</a:t>
            </a:r>
          </a:p>
        </c:rich>
      </c:tx>
      <c:layout>
        <c:manualLayout>
          <c:xMode val="edge"/>
          <c:yMode val="edge"/>
          <c:x val="0.17314482596891884"/>
          <c:y val="3.649648632630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0706713780919"/>
          <c:y val="0.21532885087970974"/>
          <c:w val="0.85689045936395758"/>
          <c:h val="0.5437965895097755"/>
        </c:manualLayout>
      </c:layout>
      <c:lineChart>
        <c:grouping val="standard"/>
        <c:varyColors val="0"/>
        <c:ser>
          <c:idx val="5"/>
          <c:order val="0"/>
          <c:tx>
            <c:strRef>
              <c:f>Exo_1_Stratégie!$O$1</c:f>
              <c:strCache>
                <c:ptCount val="1"/>
                <c:pt idx="0">
                  <c:v>Portefeuille A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Exo_1_Stratégie!$I$2:$I$154</c:f>
              <c:numCache>
                <c:formatCode>0.00</c:formatCode>
                <c:ptCount val="153"/>
                <c:pt idx="0">
                  <c:v>102</c:v>
                </c:pt>
                <c:pt idx="1">
                  <c:v>102.05</c:v>
                </c:pt>
                <c:pt idx="2">
                  <c:v>102.1</c:v>
                </c:pt>
                <c:pt idx="3">
                  <c:v>102.14999999999999</c:v>
                </c:pt>
                <c:pt idx="4">
                  <c:v>102.19999999999999</c:v>
                </c:pt>
                <c:pt idx="5">
                  <c:v>102.24999999999999</c:v>
                </c:pt>
                <c:pt idx="6">
                  <c:v>102.29999999999998</c:v>
                </c:pt>
                <c:pt idx="7">
                  <c:v>102.34999999999998</c:v>
                </c:pt>
                <c:pt idx="8">
                  <c:v>102.39999999999998</c:v>
                </c:pt>
                <c:pt idx="9">
                  <c:v>102.44999999999997</c:v>
                </c:pt>
                <c:pt idx="10">
                  <c:v>102.49999999999997</c:v>
                </c:pt>
                <c:pt idx="11">
                  <c:v>102.54999999999997</c:v>
                </c:pt>
                <c:pt idx="12">
                  <c:v>102.59999999999997</c:v>
                </c:pt>
                <c:pt idx="13">
                  <c:v>102.64999999999996</c:v>
                </c:pt>
                <c:pt idx="14">
                  <c:v>102.69999999999996</c:v>
                </c:pt>
                <c:pt idx="15">
                  <c:v>102.74999999999996</c:v>
                </c:pt>
                <c:pt idx="16">
                  <c:v>102.79999999999995</c:v>
                </c:pt>
                <c:pt idx="17">
                  <c:v>102.84999999999995</c:v>
                </c:pt>
                <c:pt idx="18">
                  <c:v>102.89999999999995</c:v>
                </c:pt>
                <c:pt idx="19">
                  <c:v>102.94999999999995</c:v>
                </c:pt>
                <c:pt idx="20">
                  <c:v>102.99999999999994</c:v>
                </c:pt>
                <c:pt idx="21">
                  <c:v>103.04999999999994</c:v>
                </c:pt>
                <c:pt idx="22">
                  <c:v>103.09999999999994</c:v>
                </c:pt>
                <c:pt idx="23">
                  <c:v>103.14999999999993</c:v>
                </c:pt>
                <c:pt idx="24">
                  <c:v>103.19999999999993</c:v>
                </c:pt>
                <c:pt idx="25">
                  <c:v>103.24999999999993</c:v>
                </c:pt>
                <c:pt idx="26">
                  <c:v>103.29999999999993</c:v>
                </c:pt>
                <c:pt idx="27">
                  <c:v>103.34999999999992</c:v>
                </c:pt>
                <c:pt idx="28">
                  <c:v>103.39999999999992</c:v>
                </c:pt>
                <c:pt idx="29">
                  <c:v>103.44999999999992</c:v>
                </c:pt>
                <c:pt idx="30">
                  <c:v>103.49999999999991</c:v>
                </c:pt>
                <c:pt idx="31">
                  <c:v>103.54999999999991</c:v>
                </c:pt>
                <c:pt idx="32">
                  <c:v>103.59999999999991</c:v>
                </c:pt>
                <c:pt idx="33">
                  <c:v>103.64999999999991</c:v>
                </c:pt>
                <c:pt idx="34">
                  <c:v>103.6999999999999</c:v>
                </c:pt>
                <c:pt idx="35">
                  <c:v>103.7499999999999</c:v>
                </c:pt>
                <c:pt idx="36">
                  <c:v>103.7999999999999</c:v>
                </c:pt>
                <c:pt idx="37">
                  <c:v>103.84999999999989</c:v>
                </c:pt>
                <c:pt idx="38">
                  <c:v>103.89999999999989</c:v>
                </c:pt>
                <c:pt idx="39">
                  <c:v>103.94999999999989</c:v>
                </c:pt>
                <c:pt idx="40">
                  <c:v>103.99999999999989</c:v>
                </c:pt>
                <c:pt idx="41">
                  <c:v>104.04999999999988</c:v>
                </c:pt>
                <c:pt idx="42">
                  <c:v>104.09999999999988</c:v>
                </c:pt>
                <c:pt idx="43">
                  <c:v>104.14999999999988</c:v>
                </c:pt>
                <c:pt idx="44">
                  <c:v>104.19999999999987</c:v>
                </c:pt>
                <c:pt idx="45">
                  <c:v>104.24999999999987</c:v>
                </c:pt>
                <c:pt idx="46">
                  <c:v>104.29999999999987</c:v>
                </c:pt>
                <c:pt idx="47">
                  <c:v>104.34999999999987</c:v>
                </c:pt>
                <c:pt idx="48">
                  <c:v>104.39999999999986</c:v>
                </c:pt>
                <c:pt idx="49">
                  <c:v>104.44999999999986</c:v>
                </c:pt>
                <c:pt idx="50">
                  <c:v>104.49999999999986</c:v>
                </c:pt>
                <c:pt idx="51">
                  <c:v>104.54999999999986</c:v>
                </c:pt>
                <c:pt idx="52">
                  <c:v>104.59999999999985</c:v>
                </c:pt>
                <c:pt idx="53">
                  <c:v>104.64999999999985</c:v>
                </c:pt>
                <c:pt idx="54">
                  <c:v>104.69999999999985</c:v>
                </c:pt>
                <c:pt idx="55">
                  <c:v>104.74999999999984</c:v>
                </c:pt>
                <c:pt idx="56">
                  <c:v>104.79999999999984</c:v>
                </c:pt>
                <c:pt idx="57">
                  <c:v>104.84999999999984</c:v>
                </c:pt>
                <c:pt idx="58">
                  <c:v>104.89999999999984</c:v>
                </c:pt>
                <c:pt idx="59">
                  <c:v>104.94999999999983</c:v>
                </c:pt>
                <c:pt idx="60">
                  <c:v>104.99999999999983</c:v>
                </c:pt>
                <c:pt idx="61">
                  <c:v>105.04999999999983</c:v>
                </c:pt>
                <c:pt idx="62">
                  <c:v>105.09999999999982</c:v>
                </c:pt>
                <c:pt idx="63">
                  <c:v>105.14999999999982</c:v>
                </c:pt>
                <c:pt idx="64">
                  <c:v>105.19999999999982</c:v>
                </c:pt>
                <c:pt idx="65">
                  <c:v>105.24999999999982</c:v>
                </c:pt>
                <c:pt idx="66">
                  <c:v>105.29999999999981</c:v>
                </c:pt>
                <c:pt idx="67">
                  <c:v>105.34999999999981</c:v>
                </c:pt>
                <c:pt idx="68">
                  <c:v>105.39999999999981</c:v>
                </c:pt>
                <c:pt idx="69">
                  <c:v>105.4499999999998</c:v>
                </c:pt>
                <c:pt idx="70">
                  <c:v>105.4999999999998</c:v>
                </c:pt>
                <c:pt idx="71">
                  <c:v>105.5499999999998</c:v>
                </c:pt>
                <c:pt idx="72">
                  <c:v>105.5999999999998</c:v>
                </c:pt>
                <c:pt idx="73">
                  <c:v>105.64999999999979</c:v>
                </c:pt>
                <c:pt idx="74">
                  <c:v>105.69999999999979</c:v>
                </c:pt>
                <c:pt idx="75">
                  <c:v>105.74999999999979</c:v>
                </c:pt>
                <c:pt idx="76">
                  <c:v>105.79999999999978</c:v>
                </c:pt>
                <c:pt idx="77">
                  <c:v>105.84999999999978</c:v>
                </c:pt>
                <c:pt idx="78">
                  <c:v>105.89999999999978</c:v>
                </c:pt>
                <c:pt idx="79">
                  <c:v>105.94999999999978</c:v>
                </c:pt>
                <c:pt idx="80">
                  <c:v>105.99999999999977</c:v>
                </c:pt>
                <c:pt idx="81">
                  <c:v>106.04999999999977</c:v>
                </c:pt>
                <c:pt idx="82">
                  <c:v>106.09999999999977</c:v>
                </c:pt>
                <c:pt idx="83">
                  <c:v>106.14999999999976</c:v>
                </c:pt>
                <c:pt idx="84">
                  <c:v>106.19999999999976</c:v>
                </c:pt>
                <c:pt idx="85">
                  <c:v>106.24999999999976</c:v>
                </c:pt>
                <c:pt idx="86">
                  <c:v>106.29999999999976</c:v>
                </c:pt>
                <c:pt idx="87">
                  <c:v>106.34999999999975</c:v>
                </c:pt>
                <c:pt idx="88">
                  <c:v>106.39999999999975</c:v>
                </c:pt>
                <c:pt idx="89">
                  <c:v>106.44999999999975</c:v>
                </c:pt>
                <c:pt idx="90">
                  <c:v>106.49999999999974</c:v>
                </c:pt>
                <c:pt idx="91">
                  <c:v>106.54999999999974</c:v>
                </c:pt>
                <c:pt idx="92">
                  <c:v>106.59999999999974</c:v>
                </c:pt>
                <c:pt idx="93">
                  <c:v>106.64999999999974</c:v>
                </c:pt>
                <c:pt idx="94">
                  <c:v>106.69999999999973</c:v>
                </c:pt>
                <c:pt idx="95">
                  <c:v>106.74999999999973</c:v>
                </c:pt>
                <c:pt idx="96">
                  <c:v>106.79999999999973</c:v>
                </c:pt>
                <c:pt idx="97">
                  <c:v>106.84999999999972</c:v>
                </c:pt>
                <c:pt idx="98">
                  <c:v>106.89999999999972</c:v>
                </c:pt>
                <c:pt idx="99">
                  <c:v>106.94999999999972</c:v>
                </c:pt>
                <c:pt idx="100">
                  <c:v>106.99999999999972</c:v>
                </c:pt>
                <c:pt idx="101">
                  <c:v>107.04999999999971</c:v>
                </c:pt>
                <c:pt idx="102">
                  <c:v>107.09999999999971</c:v>
                </c:pt>
                <c:pt idx="103">
                  <c:v>107.14999999999971</c:v>
                </c:pt>
                <c:pt idx="104">
                  <c:v>107.1999999999997</c:v>
                </c:pt>
                <c:pt idx="105">
                  <c:v>107.2499999999997</c:v>
                </c:pt>
                <c:pt idx="106">
                  <c:v>107.2999999999997</c:v>
                </c:pt>
                <c:pt idx="107">
                  <c:v>107.3499999999997</c:v>
                </c:pt>
                <c:pt idx="108">
                  <c:v>107.39999999999969</c:v>
                </c:pt>
                <c:pt idx="109">
                  <c:v>107.44999999999969</c:v>
                </c:pt>
                <c:pt idx="110">
                  <c:v>107.49999999999969</c:v>
                </c:pt>
                <c:pt idx="111">
                  <c:v>107.54999999999968</c:v>
                </c:pt>
                <c:pt idx="112">
                  <c:v>107.59999999999968</c:v>
                </c:pt>
                <c:pt idx="113">
                  <c:v>107.64999999999968</c:v>
                </c:pt>
                <c:pt idx="114">
                  <c:v>107.69999999999968</c:v>
                </c:pt>
                <c:pt idx="115">
                  <c:v>107.74999999999967</c:v>
                </c:pt>
                <c:pt idx="116">
                  <c:v>107.79999999999967</c:v>
                </c:pt>
                <c:pt idx="117">
                  <c:v>107.84999999999967</c:v>
                </c:pt>
                <c:pt idx="118">
                  <c:v>107.89999999999966</c:v>
                </c:pt>
                <c:pt idx="119">
                  <c:v>107.94999999999966</c:v>
                </c:pt>
                <c:pt idx="120">
                  <c:v>107.99999999999966</c:v>
                </c:pt>
                <c:pt idx="121">
                  <c:v>108.04999999999966</c:v>
                </c:pt>
                <c:pt idx="122">
                  <c:v>108.09999999999965</c:v>
                </c:pt>
                <c:pt idx="123">
                  <c:v>108.14999999999965</c:v>
                </c:pt>
                <c:pt idx="124">
                  <c:v>108.19999999999965</c:v>
                </c:pt>
                <c:pt idx="125">
                  <c:v>108.24999999999964</c:v>
                </c:pt>
                <c:pt idx="126">
                  <c:v>108.29999999999964</c:v>
                </c:pt>
                <c:pt idx="127">
                  <c:v>108.34999999999964</c:v>
                </c:pt>
                <c:pt idx="128">
                  <c:v>108.39999999999964</c:v>
                </c:pt>
                <c:pt idx="129">
                  <c:v>108.44999999999963</c:v>
                </c:pt>
                <c:pt idx="130">
                  <c:v>108.49999999999963</c:v>
                </c:pt>
                <c:pt idx="131">
                  <c:v>108.54999999999963</c:v>
                </c:pt>
                <c:pt idx="132">
                  <c:v>108.59999999999962</c:v>
                </c:pt>
                <c:pt idx="133">
                  <c:v>108.64999999999962</c:v>
                </c:pt>
                <c:pt idx="134">
                  <c:v>108.69999999999962</c:v>
                </c:pt>
                <c:pt idx="135">
                  <c:v>108.74999999999962</c:v>
                </c:pt>
                <c:pt idx="136">
                  <c:v>108.79999999999961</c:v>
                </c:pt>
                <c:pt idx="137">
                  <c:v>108.84999999999961</c:v>
                </c:pt>
                <c:pt idx="138">
                  <c:v>108.89999999999961</c:v>
                </c:pt>
                <c:pt idx="139">
                  <c:v>108.9499999999996</c:v>
                </c:pt>
                <c:pt idx="140">
                  <c:v>108.9999999999996</c:v>
                </c:pt>
                <c:pt idx="141">
                  <c:v>109.0499999999996</c:v>
                </c:pt>
                <c:pt idx="142">
                  <c:v>109.0999999999996</c:v>
                </c:pt>
                <c:pt idx="143">
                  <c:v>109.14999999999959</c:v>
                </c:pt>
                <c:pt idx="144">
                  <c:v>109.19999999999959</c:v>
                </c:pt>
                <c:pt idx="145">
                  <c:v>109.24999999999959</c:v>
                </c:pt>
                <c:pt idx="146">
                  <c:v>109.29999999999959</c:v>
                </c:pt>
                <c:pt idx="147">
                  <c:v>109.34999999999958</c:v>
                </c:pt>
                <c:pt idx="148">
                  <c:v>109.39999999999958</c:v>
                </c:pt>
                <c:pt idx="149">
                  <c:v>109.44999999999958</c:v>
                </c:pt>
                <c:pt idx="150">
                  <c:v>109.49999999999957</c:v>
                </c:pt>
              </c:numCache>
            </c:numRef>
          </c:cat>
          <c:val>
            <c:numRef>
              <c:f>Exo_1_Stratégie!$O$2:$O$154</c:f>
              <c:numCache>
                <c:formatCode>0.00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4.9999999999883471E-2</c:v>
                </c:pt>
                <c:pt idx="42">
                  <c:v>9.9999999999880629E-2</c:v>
                </c:pt>
                <c:pt idx="43">
                  <c:v>0.14999999999987779</c:v>
                </c:pt>
                <c:pt idx="44">
                  <c:v>0.19999999999987494</c:v>
                </c:pt>
                <c:pt idx="45">
                  <c:v>0.2499999999998721</c:v>
                </c:pt>
                <c:pt idx="46">
                  <c:v>0.29999999999986926</c:v>
                </c:pt>
                <c:pt idx="47">
                  <c:v>0.34999999999986642</c:v>
                </c:pt>
                <c:pt idx="48">
                  <c:v>0.39999999999986358</c:v>
                </c:pt>
                <c:pt idx="49">
                  <c:v>0.44999999999986073</c:v>
                </c:pt>
                <c:pt idx="50">
                  <c:v>0.49999999999985789</c:v>
                </c:pt>
                <c:pt idx="51">
                  <c:v>0.54999999999985505</c:v>
                </c:pt>
                <c:pt idx="52">
                  <c:v>0.59999999999985221</c:v>
                </c:pt>
                <c:pt idx="53">
                  <c:v>0.64999999999984936</c:v>
                </c:pt>
                <c:pt idx="54">
                  <c:v>0.69999999999984652</c:v>
                </c:pt>
                <c:pt idx="55">
                  <c:v>0.74999999999984368</c:v>
                </c:pt>
                <c:pt idx="56">
                  <c:v>0.79999999999984084</c:v>
                </c:pt>
                <c:pt idx="57">
                  <c:v>0.849999999999838</c:v>
                </c:pt>
                <c:pt idx="58">
                  <c:v>0.89999999999983515</c:v>
                </c:pt>
                <c:pt idx="59">
                  <c:v>0.94999999999983231</c:v>
                </c:pt>
                <c:pt idx="60">
                  <c:v>0.99999999999982947</c:v>
                </c:pt>
                <c:pt idx="61">
                  <c:v>0.95000000000017337</c:v>
                </c:pt>
                <c:pt idx="62">
                  <c:v>0.90000000000017621</c:v>
                </c:pt>
                <c:pt idx="63">
                  <c:v>0.85000000000017906</c:v>
                </c:pt>
                <c:pt idx="64">
                  <c:v>0.8000000000001819</c:v>
                </c:pt>
                <c:pt idx="65">
                  <c:v>0.75000000000018474</c:v>
                </c:pt>
                <c:pt idx="66">
                  <c:v>0.70000000000018758</c:v>
                </c:pt>
                <c:pt idx="67">
                  <c:v>0.65000000000019043</c:v>
                </c:pt>
                <c:pt idx="68">
                  <c:v>0.60000000000019327</c:v>
                </c:pt>
                <c:pt idx="69">
                  <c:v>0.55000000000019611</c:v>
                </c:pt>
                <c:pt idx="70">
                  <c:v>0.50000000000019895</c:v>
                </c:pt>
                <c:pt idx="71">
                  <c:v>0.45000000000020179</c:v>
                </c:pt>
                <c:pt idx="72">
                  <c:v>0.40000000000020464</c:v>
                </c:pt>
                <c:pt idx="73">
                  <c:v>0.35000000000020748</c:v>
                </c:pt>
                <c:pt idx="74">
                  <c:v>0.30000000000021032</c:v>
                </c:pt>
                <c:pt idx="75">
                  <c:v>0.25000000000021316</c:v>
                </c:pt>
                <c:pt idx="76">
                  <c:v>0.200000000000216</c:v>
                </c:pt>
                <c:pt idx="77">
                  <c:v>0.15000000000021885</c:v>
                </c:pt>
                <c:pt idx="78">
                  <c:v>0.10000000000022169</c:v>
                </c:pt>
                <c:pt idx="79">
                  <c:v>5.0000000000224532E-2</c:v>
                </c:pt>
                <c:pt idx="80">
                  <c:v>2.2737367544323206E-13</c:v>
                </c:pt>
                <c:pt idx="81">
                  <c:v>-4.9999999999769784E-2</c:v>
                </c:pt>
                <c:pt idx="82">
                  <c:v>-9.9999999999766942E-2</c:v>
                </c:pt>
                <c:pt idx="83">
                  <c:v>-0.1499999999997641</c:v>
                </c:pt>
                <c:pt idx="84">
                  <c:v>-0.19999999999976126</c:v>
                </c:pt>
                <c:pt idx="85">
                  <c:v>-0.24999999999975842</c:v>
                </c:pt>
                <c:pt idx="86">
                  <c:v>-0.29999999999975557</c:v>
                </c:pt>
                <c:pt idx="87">
                  <c:v>-0.34999999999975273</c:v>
                </c:pt>
                <c:pt idx="88">
                  <c:v>-0.39999999999974989</c:v>
                </c:pt>
                <c:pt idx="89">
                  <c:v>-0.44999999999974705</c:v>
                </c:pt>
                <c:pt idx="90">
                  <c:v>-0.4999999999997442</c:v>
                </c:pt>
                <c:pt idx="91">
                  <c:v>-0.5</c:v>
                </c:pt>
                <c:pt idx="92">
                  <c:v>-0.5</c:v>
                </c:pt>
                <c:pt idx="93">
                  <c:v>-0.5</c:v>
                </c:pt>
                <c:pt idx="94">
                  <c:v>-0.5</c:v>
                </c:pt>
                <c:pt idx="95">
                  <c:v>-0.5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-0.5</c:v>
                </c:pt>
                <c:pt idx="100">
                  <c:v>-0.5</c:v>
                </c:pt>
                <c:pt idx="101">
                  <c:v>-0.5</c:v>
                </c:pt>
                <c:pt idx="102">
                  <c:v>-0.5</c:v>
                </c:pt>
                <c:pt idx="103">
                  <c:v>-0.5</c:v>
                </c:pt>
                <c:pt idx="104">
                  <c:v>-0.5</c:v>
                </c:pt>
                <c:pt idx="105">
                  <c:v>-0.5</c:v>
                </c:pt>
                <c:pt idx="106">
                  <c:v>-0.5</c:v>
                </c:pt>
                <c:pt idx="107">
                  <c:v>-0.5</c:v>
                </c:pt>
                <c:pt idx="108">
                  <c:v>-0.5</c:v>
                </c:pt>
                <c:pt idx="109">
                  <c:v>-0.5</c:v>
                </c:pt>
                <c:pt idx="110">
                  <c:v>-0.5</c:v>
                </c:pt>
                <c:pt idx="111">
                  <c:v>-0.5</c:v>
                </c:pt>
                <c:pt idx="112">
                  <c:v>-0.5</c:v>
                </c:pt>
                <c:pt idx="113">
                  <c:v>-0.5</c:v>
                </c:pt>
                <c:pt idx="114">
                  <c:v>-0.5</c:v>
                </c:pt>
                <c:pt idx="115">
                  <c:v>-0.5</c:v>
                </c:pt>
                <c:pt idx="116">
                  <c:v>-0.5</c:v>
                </c:pt>
                <c:pt idx="117">
                  <c:v>-0.5</c:v>
                </c:pt>
                <c:pt idx="118">
                  <c:v>-0.5</c:v>
                </c:pt>
                <c:pt idx="119">
                  <c:v>-0.5</c:v>
                </c:pt>
                <c:pt idx="120">
                  <c:v>-0.5</c:v>
                </c:pt>
                <c:pt idx="121">
                  <c:v>-0.5</c:v>
                </c:pt>
                <c:pt idx="122">
                  <c:v>-0.5</c:v>
                </c:pt>
                <c:pt idx="123">
                  <c:v>-0.5</c:v>
                </c:pt>
                <c:pt idx="124">
                  <c:v>-0.5</c:v>
                </c:pt>
                <c:pt idx="125">
                  <c:v>-0.5</c:v>
                </c:pt>
                <c:pt idx="126">
                  <c:v>-0.5</c:v>
                </c:pt>
                <c:pt idx="127">
                  <c:v>-0.5</c:v>
                </c:pt>
                <c:pt idx="128">
                  <c:v>-0.5</c:v>
                </c:pt>
                <c:pt idx="129">
                  <c:v>-0.5</c:v>
                </c:pt>
                <c:pt idx="130">
                  <c:v>-0.5</c:v>
                </c:pt>
                <c:pt idx="131">
                  <c:v>-0.5</c:v>
                </c:pt>
                <c:pt idx="132">
                  <c:v>-0.5</c:v>
                </c:pt>
                <c:pt idx="133">
                  <c:v>-0.5</c:v>
                </c:pt>
                <c:pt idx="134">
                  <c:v>-0.5</c:v>
                </c:pt>
                <c:pt idx="135">
                  <c:v>-0.5</c:v>
                </c:pt>
                <c:pt idx="136">
                  <c:v>-0.5</c:v>
                </c:pt>
                <c:pt idx="137">
                  <c:v>-0.5</c:v>
                </c:pt>
                <c:pt idx="138">
                  <c:v>-0.5</c:v>
                </c:pt>
                <c:pt idx="139">
                  <c:v>-0.5</c:v>
                </c:pt>
                <c:pt idx="140">
                  <c:v>-0.5</c:v>
                </c:pt>
                <c:pt idx="141">
                  <c:v>-0.5</c:v>
                </c:pt>
                <c:pt idx="142">
                  <c:v>-0.5</c:v>
                </c:pt>
                <c:pt idx="143">
                  <c:v>-0.5</c:v>
                </c:pt>
                <c:pt idx="144">
                  <c:v>-0.5</c:v>
                </c:pt>
                <c:pt idx="145">
                  <c:v>-0.5</c:v>
                </c:pt>
                <c:pt idx="146">
                  <c:v>-0.5</c:v>
                </c:pt>
                <c:pt idx="147">
                  <c:v>-0.5</c:v>
                </c:pt>
                <c:pt idx="148">
                  <c:v>-0.5</c:v>
                </c:pt>
                <c:pt idx="149">
                  <c:v>-0.5</c:v>
                </c:pt>
                <c:pt idx="150">
                  <c:v>-0.5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Exo_1_Stratégie!$K$1</c:f>
              <c:strCache>
                <c:ptCount val="1"/>
                <c:pt idx="0">
                  <c:v>CALL 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Exo_1_Stratégie!$K$2:$K$152</c:f>
              <c:numCache>
                <c:formatCode>0.00</c:formatCode>
                <c:ptCount val="151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-5</c:v>
                </c:pt>
                <c:pt idx="17">
                  <c:v>-5</c:v>
                </c:pt>
                <c:pt idx="18">
                  <c:v>-5</c:v>
                </c:pt>
                <c:pt idx="19">
                  <c:v>-5</c:v>
                </c:pt>
                <c:pt idx="20">
                  <c:v>-5</c:v>
                </c:pt>
                <c:pt idx="21">
                  <c:v>-5</c:v>
                </c:pt>
                <c:pt idx="22">
                  <c:v>-5</c:v>
                </c:pt>
                <c:pt idx="23">
                  <c:v>-5</c:v>
                </c:pt>
                <c:pt idx="24">
                  <c:v>-5</c:v>
                </c:pt>
                <c:pt idx="25">
                  <c:v>-5</c:v>
                </c:pt>
                <c:pt idx="26">
                  <c:v>-5</c:v>
                </c:pt>
                <c:pt idx="27">
                  <c:v>-5</c:v>
                </c:pt>
                <c:pt idx="28">
                  <c:v>-5</c:v>
                </c:pt>
                <c:pt idx="29">
                  <c:v>-5</c:v>
                </c:pt>
                <c:pt idx="30">
                  <c:v>-5</c:v>
                </c:pt>
                <c:pt idx="31">
                  <c:v>-5</c:v>
                </c:pt>
                <c:pt idx="32">
                  <c:v>-5</c:v>
                </c:pt>
                <c:pt idx="33">
                  <c:v>-5</c:v>
                </c:pt>
                <c:pt idx="34">
                  <c:v>-5</c:v>
                </c:pt>
                <c:pt idx="35">
                  <c:v>-5</c:v>
                </c:pt>
                <c:pt idx="36">
                  <c:v>-5</c:v>
                </c:pt>
                <c:pt idx="37">
                  <c:v>-5</c:v>
                </c:pt>
                <c:pt idx="38">
                  <c:v>-5</c:v>
                </c:pt>
                <c:pt idx="39">
                  <c:v>-5</c:v>
                </c:pt>
                <c:pt idx="40">
                  <c:v>-5</c:v>
                </c:pt>
                <c:pt idx="41">
                  <c:v>-4.9500000000001165</c:v>
                </c:pt>
                <c:pt idx="42">
                  <c:v>-4.9000000000001194</c:v>
                </c:pt>
                <c:pt idx="43">
                  <c:v>-4.8500000000001222</c:v>
                </c:pt>
                <c:pt idx="44">
                  <c:v>-4.8000000000001251</c:v>
                </c:pt>
                <c:pt idx="45">
                  <c:v>-4.7500000000001279</c:v>
                </c:pt>
                <c:pt idx="46">
                  <c:v>-4.7000000000001307</c:v>
                </c:pt>
                <c:pt idx="47">
                  <c:v>-4.6500000000001336</c:v>
                </c:pt>
                <c:pt idx="48">
                  <c:v>-4.6000000000001364</c:v>
                </c:pt>
                <c:pt idx="49">
                  <c:v>-4.5500000000001393</c:v>
                </c:pt>
                <c:pt idx="50">
                  <c:v>-4.5000000000001421</c:v>
                </c:pt>
                <c:pt idx="51">
                  <c:v>-4.450000000000145</c:v>
                </c:pt>
                <c:pt idx="52">
                  <c:v>-4.4000000000001478</c:v>
                </c:pt>
                <c:pt idx="53">
                  <c:v>-4.3500000000001506</c:v>
                </c:pt>
                <c:pt idx="54">
                  <c:v>-4.3000000000001535</c:v>
                </c:pt>
                <c:pt idx="55">
                  <c:v>-4.2500000000001563</c:v>
                </c:pt>
                <c:pt idx="56">
                  <c:v>-4.2000000000001592</c:v>
                </c:pt>
                <c:pt idx="57">
                  <c:v>-4.150000000000162</c:v>
                </c:pt>
                <c:pt idx="58">
                  <c:v>-4.1000000000001648</c:v>
                </c:pt>
                <c:pt idx="59">
                  <c:v>-4.0500000000001677</c:v>
                </c:pt>
                <c:pt idx="60">
                  <c:v>-4.0000000000001705</c:v>
                </c:pt>
                <c:pt idx="61">
                  <c:v>-3.9500000000001734</c:v>
                </c:pt>
                <c:pt idx="62">
                  <c:v>-3.9000000000001762</c:v>
                </c:pt>
                <c:pt idx="63">
                  <c:v>-3.8500000000001791</c:v>
                </c:pt>
                <c:pt idx="64">
                  <c:v>-3.8000000000001819</c:v>
                </c:pt>
                <c:pt idx="65">
                  <c:v>-3.7500000000001847</c:v>
                </c:pt>
                <c:pt idx="66">
                  <c:v>-3.7000000000001876</c:v>
                </c:pt>
                <c:pt idx="67">
                  <c:v>-3.6500000000001904</c:v>
                </c:pt>
                <c:pt idx="68">
                  <c:v>-3.6000000000001933</c:v>
                </c:pt>
                <c:pt idx="69">
                  <c:v>-3.5500000000001961</c:v>
                </c:pt>
                <c:pt idx="70">
                  <c:v>-3.500000000000199</c:v>
                </c:pt>
                <c:pt idx="71">
                  <c:v>-3.4500000000002018</c:v>
                </c:pt>
                <c:pt idx="72">
                  <c:v>-3.4000000000002046</c:v>
                </c:pt>
                <c:pt idx="73">
                  <c:v>-3.3500000000002075</c:v>
                </c:pt>
                <c:pt idx="74">
                  <c:v>-3.3000000000002103</c:v>
                </c:pt>
                <c:pt idx="75">
                  <c:v>-3.2500000000002132</c:v>
                </c:pt>
                <c:pt idx="76">
                  <c:v>-3.200000000000216</c:v>
                </c:pt>
                <c:pt idx="77">
                  <c:v>-3.1500000000002188</c:v>
                </c:pt>
                <c:pt idx="78">
                  <c:v>-3.1000000000002217</c:v>
                </c:pt>
                <c:pt idx="79">
                  <c:v>-3.0500000000002245</c:v>
                </c:pt>
                <c:pt idx="80">
                  <c:v>-3.0000000000002274</c:v>
                </c:pt>
                <c:pt idx="81">
                  <c:v>-2.9500000000002302</c:v>
                </c:pt>
                <c:pt idx="82">
                  <c:v>-2.9000000000002331</c:v>
                </c:pt>
                <c:pt idx="83">
                  <c:v>-2.8500000000002359</c:v>
                </c:pt>
                <c:pt idx="84">
                  <c:v>-2.8000000000002387</c:v>
                </c:pt>
                <c:pt idx="85">
                  <c:v>-2.7500000000002416</c:v>
                </c:pt>
                <c:pt idx="86">
                  <c:v>-2.7000000000002444</c:v>
                </c:pt>
                <c:pt idx="87">
                  <c:v>-2.6500000000002473</c:v>
                </c:pt>
                <c:pt idx="88">
                  <c:v>-2.6000000000002501</c:v>
                </c:pt>
                <c:pt idx="89">
                  <c:v>-2.550000000000253</c:v>
                </c:pt>
                <c:pt idx="90">
                  <c:v>-2.5000000000002558</c:v>
                </c:pt>
                <c:pt idx="91">
                  <c:v>-2.4500000000002586</c:v>
                </c:pt>
                <c:pt idx="92">
                  <c:v>-2.4000000000002615</c:v>
                </c:pt>
                <c:pt idx="93">
                  <c:v>-2.3500000000002643</c:v>
                </c:pt>
                <c:pt idx="94">
                  <c:v>-2.3000000000002672</c:v>
                </c:pt>
                <c:pt idx="95">
                  <c:v>-2.25000000000027</c:v>
                </c:pt>
                <c:pt idx="96">
                  <c:v>-2.2000000000002728</c:v>
                </c:pt>
                <c:pt idx="97">
                  <c:v>-2.1500000000002757</c:v>
                </c:pt>
                <c:pt idx="98">
                  <c:v>-2.1000000000002785</c:v>
                </c:pt>
                <c:pt idx="99">
                  <c:v>-2.0500000000002814</c:v>
                </c:pt>
                <c:pt idx="100">
                  <c:v>-2.0000000000002842</c:v>
                </c:pt>
                <c:pt idx="101">
                  <c:v>-1.9500000000002871</c:v>
                </c:pt>
                <c:pt idx="102">
                  <c:v>-1.9000000000002899</c:v>
                </c:pt>
                <c:pt idx="103">
                  <c:v>-1.8500000000002927</c:v>
                </c:pt>
                <c:pt idx="104">
                  <c:v>-1.8000000000002956</c:v>
                </c:pt>
                <c:pt idx="105">
                  <c:v>-1.7500000000002984</c:v>
                </c:pt>
                <c:pt idx="106">
                  <c:v>-1.7000000000003013</c:v>
                </c:pt>
                <c:pt idx="107">
                  <c:v>-1.6500000000003041</c:v>
                </c:pt>
                <c:pt idx="108">
                  <c:v>-1.600000000000307</c:v>
                </c:pt>
                <c:pt idx="109">
                  <c:v>-1.5500000000003098</c:v>
                </c:pt>
                <c:pt idx="110">
                  <c:v>-1.5000000000003126</c:v>
                </c:pt>
                <c:pt idx="111">
                  <c:v>-1.4500000000003155</c:v>
                </c:pt>
                <c:pt idx="112">
                  <c:v>-1.4000000000003183</c:v>
                </c:pt>
                <c:pt idx="113">
                  <c:v>-1.3500000000003212</c:v>
                </c:pt>
                <c:pt idx="114">
                  <c:v>-1.300000000000324</c:v>
                </c:pt>
                <c:pt idx="115">
                  <c:v>-1.2500000000003268</c:v>
                </c:pt>
                <c:pt idx="116">
                  <c:v>-1.2000000000003297</c:v>
                </c:pt>
                <c:pt idx="117">
                  <c:v>-1.1500000000003325</c:v>
                </c:pt>
                <c:pt idx="118">
                  <c:v>-1.1000000000003354</c:v>
                </c:pt>
                <c:pt idx="119">
                  <c:v>-1.0500000000003382</c:v>
                </c:pt>
                <c:pt idx="120">
                  <c:v>-1.0000000000003411</c:v>
                </c:pt>
                <c:pt idx="121">
                  <c:v>-0.9500000000003439</c:v>
                </c:pt>
                <c:pt idx="122">
                  <c:v>-0.90000000000034674</c:v>
                </c:pt>
                <c:pt idx="123">
                  <c:v>-0.85000000000034959</c:v>
                </c:pt>
                <c:pt idx="124">
                  <c:v>-0.80000000000035243</c:v>
                </c:pt>
                <c:pt idx="125">
                  <c:v>-0.75000000000035527</c:v>
                </c:pt>
                <c:pt idx="126">
                  <c:v>-0.70000000000035811</c:v>
                </c:pt>
                <c:pt idx="127">
                  <c:v>-0.65000000000036096</c:v>
                </c:pt>
                <c:pt idx="128">
                  <c:v>-0.6000000000003638</c:v>
                </c:pt>
                <c:pt idx="129">
                  <c:v>-0.55000000000036664</c:v>
                </c:pt>
                <c:pt idx="130">
                  <c:v>-0.50000000000036948</c:v>
                </c:pt>
                <c:pt idx="131">
                  <c:v>-0.45000000000037232</c:v>
                </c:pt>
                <c:pt idx="132">
                  <c:v>-0.40000000000037517</c:v>
                </c:pt>
                <c:pt idx="133">
                  <c:v>-0.35000000000037801</c:v>
                </c:pt>
                <c:pt idx="134">
                  <c:v>-0.30000000000038085</c:v>
                </c:pt>
                <c:pt idx="135">
                  <c:v>-0.25000000000038369</c:v>
                </c:pt>
                <c:pt idx="136">
                  <c:v>-0.20000000000038654</c:v>
                </c:pt>
                <c:pt idx="137">
                  <c:v>-0.15000000000038938</c:v>
                </c:pt>
                <c:pt idx="138">
                  <c:v>-0.10000000000039222</c:v>
                </c:pt>
                <c:pt idx="139">
                  <c:v>-5.0000000000395062E-2</c:v>
                </c:pt>
                <c:pt idx="140">
                  <c:v>-3.979039320256561E-13</c:v>
                </c:pt>
                <c:pt idx="141">
                  <c:v>4.9999999999599254E-2</c:v>
                </c:pt>
                <c:pt idx="142">
                  <c:v>9.9999999999596412E-2</c:v>
                </c:pt>
                <c:pt idx="143">
                  <c:v>0.14999999999959357</c:v>
                </c:pt>
                <c:pt idx="144">
                  <c:v>0.19999999999959073</c:v>
                </c:pt>
                <c:pt idx="145">
                  <c:v>0.24999999999958789</c:v>
                </c:pt>
                <c:pt idx="146">
                  <c:v>0.29999999999958504</c:v>
                </c:pt>
                <c:pt idx="147">
                  <c:v>0.3499999999995822</c:v>
                </c:pt>
                <c:pt idx="148">
                  <c:v>0.39999999999957936</c:v>
                </c:pt>
                <c:pt idx="149">
                  <c:v>0.44999999999957652</c:v>
                </c:pt>
                <c:pt idx="150">
                  <c:v>0.49999999999957367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Exo_1_Stratégie!$L$1</c:f>
              <c:strCache>
                <c:ptCount val="1"/>
                <c:pt idx="0">
                  <c:v>CALL 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Exo_1_Stratégie!$L$2:$L$152</c:f>
              <c:numCache>
                <c:formatCode>0.00</c:formatCode>
                <c:ptCount val="15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5.9000000000003467</c:v>
                </c:pt>
                <c:pt idx="62">
                  <c:v>5.8000000000003524</c:v>
                </c:pt>
                <c:pt idx="63">
                  <c:v>5.7000000000003581</c:v>
                </c:pt>
                <c:pt idx="64">
                  <c:v>5.6000000000003638</c:v>
                </c:pt>
                <c:pt idx="65">
                  <c:v>5.5000000000003695</c:v>
                </c:pt>
                <c:pt idx="66">
                  <c:v>5.4000000000003752</c:v>
                </c:pt>
                <c:pt idx="67">
                  <c:v>5.3000000000003809</c:v>
                </c:pt>
                <c:pt idx="68">
                  <c:v>5.2000000000003865</c:v>
                </c:pt>
                <c:pt idx="69">
                  <c:v>5.1000000000003922</c:v>
                </c:pt>
                <c:pt idx="70">
                  <c:v>5.0000000000003979</c:v>
                </c:pt>
                <c:pt idx="71">
                  <c:v>4.9000000000004036</c:v>
                </c:pt>
                <c:pt idx="72">
                  <c:v>4.8000000000004093</c:v>
                </c:pt>
                <c:pt idx="73">
                  <c:v>4.700000000000415</c:v>
                </c:pt>
                <c:pt idx="74">
                  <c:v>4.6000000000004206</c:v>
                </c:pt>
                <c:pt idx="75">
                  <c:v>4.5000000000004263</c:v>
                </c:pt>
                <c:pt idx="76">
                  <c:v>4.400000000000432</c:v>
                </c:pt>
                <c:pt idx="77">
                  <c:v>4.3000000000004377</c:v>
                </c:pt>
                <c:pt idx="78">
                  <c:v>4.2000000000004434</c:v>
                </c:pt>
                <c:pt idx="79">
                  <c:v>4.1000000000004491</c:v>
                </c:pt>
                <c:pt idx="80">
                  <c:v>4.0000000000004547</c:v>
                </c:pt>
                <c:pt idx="81">
                  <c:v>3.9000000000004604</c:v>
                </c:pt>
                <c:pt idx="82">
                  <c:v>3.8000000000004661</c:v>
                </c:pt>
                <c:pt idx="83">
                  <c:v>3.7000000000004718</c:v>
                </c:pt>
                <c:pt idx="84">
                  <c:v>3.6000000000004775</c:v>
                </c:pt>
                <c:pt idx="85">
                  <c:v>3.5000000000004832</c:v>
                </c:pt>
                <c:pt idx="86">
                  <c:v>3.4000000000004889</c:v>
                </c:pt>
                <c:pt idx="87">
                  <c:v>3.3000000000004945</c:v>
                </c:pt>
                <c:pt idx="88">
                  <c:v>3.2000000000005002</c:v>
                </c:pt>
                <c:pt idx="89">
                  <c:v>3.1000000000005059</c:v>
                </c:pt>
                <c:pt idx="90">
                  <c:v>3.0000000000005116</c:v>
                </c:pt>
                <c:pt idx="91">
                  <c:v>2.9000000000005173</c:v>
                </c:pt>
                <c:pt idx="92">
                  <c:v>2.800000000000523</c:v>
                </c:pt>
                <c:pt idx="93">
                  <c:v>2.7000000000005286</c:v>
                </c:pt>
                <c:pt idx="94">
                  <c:v>2.6000000000005343</c:v>
                </c:pt>
                <c:pt idx="95">
                  <c:v>2.50000000000054</c:v>
                </c:pt>
                <c:pt idx="96">
                  <c:v>2.4000000000005457</c:v>
                </c:pt>
                <c:pt idx="97">
                  <c:v>2.3000000000005514</c:v>
                </c:pt>
                <c:pt idx="98">
                  <c:v>2.2000000000005571</c:v>
                </c:pt>
                <c:pt idx="99">
                  <c:v>2.1000000000005627</c:v>
                </c:pt>
                <c:pt idx="100">
                  <c:v>2.0000000000005684</c:v>
                </c:pt>
                <c:pt idx="101">
                  <c:v>1.9000000000005741</c:v>
                </c:pt>
                <c:pt idx="102">
                  <c:v>1.8000000000005798</c:v>
                </c:pt>
                <c:pt idx="103">
                  <c:v>1.7000000000005855</c:v>
                </c:pt>
                <c:pt idx="104">
                  <c:v>1.6000000000005912</c:v>
                </c:pt>
                <c:pt idx="105">
                  <c:v>1.5000000000005969</c:v>
                </c:pt>
                <c:pt idx="106">
                  <c:v>1.4000000000006025</c:v>
                </c:pt>
                <c:pt idx="107">
                  <c:v>1.3000000000006082</c:v>
                </c:pt>
                <c:pt idx="108">
                  <c:v>1.2000000000006139</c:v>
                </c:pt>
                <c:pt idx="109">
                  <c:v>1.1000000000006196</c:v>
                </c:pt>
                <c:pt idx="110">
                  <c:v>1.0000000000006253</c:v>
                </c:pt>
                <c:pt idx="111">
                  <c:v>0.90000000000063096</c:v>
                </c:pt>
                <c:pt idx="112">
                  <c:v>0.80000000000063665</c:v>
                </c:pt>
                <c:pt idx="113">
                  <c:v>0.70000000000064233</c:v>
                </c:pt>
                <c:pt idx="114">
                  <c:v>0.60000000000064801</c:v>
                </c:pt>
                <c:pt idx="115">
                  <c:v>0.5000000000006537</c:v>
                </c:pt>
                <c:pt idx="116">
                  <c:v>0.40000000000065938</c:v>
                </c:pt>
                <c:pt idx="117">
                  <c:v>0.30000000000066507</c:v>
                </c:pt>
                <c:pt idx="118">
                  <c:v>0.20000000000067075</c:v>
                </c:pt>
                <c:pt idx="119">
                  <c:v>0.10000000000067644</c:v>
                </c:pt>
                <c:pt idx="120">
                  <c:v>6.8212102632969618E-13</c:v>
                </c:pt>
                <c:pt idx="121">
                  <c:v>-9.9999999999312195E-2</c:v>
                </c:pt>
                <c:pt idx="122">
                  <c:v>-0.19999999999930651</c:v>
                </c:pt>
                <c:pt idx="123">
                  <c:v>-0.29999999999930083</c:v>
                </c:pt>
                <c:pt idx="124">
                  <c:v>-0.39999999999929514</c:v>
                </c:pt>
                <c:pt idx="125">
                  <c:v>-0.49999999999928946</c:v>
                </c:pt>
                <c:pt idx="126">
                  <c:v>-0.59999999999928377</c:v>
                </c:pt>
                <c:pt idx="127">
                  <c:v>-0.69999999999927809</c:v>
                </c:pt>
                <c:pt idx="128">
                  <c:v>-0.7999999999992724</c:v>
                </c:pt>
                <c:pt idx="129">
                  <c:v>-0.89999999999926672</c:v>
                </c:pt>
                <c:pt idx="130">
                  <c:v>-0.99999999999926104</c:v>
                </c:pt>
                <c:pt idx="131">
                  <c:v>-1.0999999999992554</c:v>
                </c:pt>
                <c:pt idx="132">
                  <c:v>-1.1999999999992497</c:v>
                </c:pt>
                <c:pt idx="133">
                  <c:v>-1.299999999999244</c:v>
                </c:pt>
                <c:pt idx="134">
                  <c:v>-1.3999999999992383</c:v>
                </c:pt>
                <c:pt idx="135">
                  <c:v>-1.4999999999992326</c:v>
                </c:pt>
                <c:pt idx="136">
                  <c:v>-1.5999999999992269</c:v>
                </c:pt>
                <c:pt idx="137">
                  <c:v>-1.6999999999992212</c:v>
                </c:pt>
                <c:pt idx="138">
                  <c:v>-1.7999999999992156</c:v>
                </c:pt>
                <c:pt idx="139">
                  <c:v>-1.8999999999992099</c:v>
                </c:pt>
                <c:pt idx="140">
                  <c:v>-1.9999999999992042</c:v>
                </c:pt>
                <c:pt idx="141">
                  <c:v>-2.0999999999991985</c:v>
                </c:pt>
                <c:pt idx="142">
                  <c:v>-2.1999999999991928</c:v>
                </c:pt>
                <c:pt idx="143">
                  <c:v>-2.2999999999991871</c:v>
                </c:pt>
                <c:pt idx="144">
                  <c:v>-2.3999999999991815</c:v>
                </c:pt>
                <c:pt idx="145">
                  <c:v>-2.4999999999991758</c:v>
                </c:pt>
                <c:pt idx="146">
                  <c:v>-2.5999999999991701</c:v>
                </c:pt>
                <c:pt idx="147">
                  <c:v>-2.6999999999991644</c:v>
                </c:pt>
                <c:pt idx="148">
                  <c:v>-2.7999999999991587</c:v>
                </c:pt>
                <c:pt idx="149">
                  <c:v>-2.899999999999153</c:v>
                </c:pt>
                <c:pt idx="150">
                  <c:v>-2.9999999999991473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Exo_1_Stratégie!$M$1</c:f>
              <c:strCache>
                <c:ptCount val="1"/>
                <c:pt idx="0">
                  <c:v>CALL 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Exo_1_Stratégie!$M$2:$M$152</c:f>
              <c:numCache>
                <c:formatCode>0.00</c:formatCode>
                <c:ptCount val="15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-0.95000000000025864</c:v>
                </c:pt>
                <c:pt idx="92">
                  <c:v>-0.90000000000026148</c:v>
                </c:pt>
                <c:pt idx="93">
                  <c:v>-0.85000000000026432</c:v>
                </c:pt>
                <c:pt idx="94">
                  <c:v>-0.80000000000026716</c:v>
                </c:pt>
                <c:pt idx="95">
                  <c:v>-0.75000000000027001</c:v>
                </c:pt>
                <c:pt idx="96">
                  <c:v>-0.70000000000027285</c:v>
                </c:pt>
                <c:pt idx="97">
                  <c:v>-0.65000000000027569</c:v>
                </c:pt>
                <c:pt idx="98">
                  <c:v>-0.60000000000027853</c:v>
                </c:pt>
                <c:pt idx="99">
                  <c:v>-0.55000000000028137</c:v>
                </c:pt>
                <c:pt idx="100">
                  <c:v>-0.50000000000028422</c:v>
                </c:pt>
                <c:pt idx="101">
                  <c:v>-0.45000000000028706</c:v>
                </c:pt>
                <c:pt idx="102">
                  <c:v>-0.4000000000002899</c:v>
                </c:pt>
                <c:pt idx="103">
                  <c:v>-0.35000000000029274</c:v>
                </c:pt>
                <c:pt idx="104">
                  <c:v>-0.30000000000029559</c:v>
                </c:pt>
                <c:pt idx="105">
                  <c:v>-0.25000000000029843</c:v>
                </c:pt>
                <c:pt idx="106">
                  <c:v>-0.20000000000030127</c:v>
                </c:pt>
                <c:pt idx="107">
                  <c:v>-0.15000000000030411</c:v>
                </c:pt>
                <c:pt idx="108">
                  <c:v>-0.10000000000030695</c:v>
                </c:pt>
                <c:pt idx="109">
                  <c:v>-5.0000000000309797E-2</c:v>
                </c:pt>
                <c:pt idx="110">
                  <c:v>-3.1263880373444408E-13</c:v>
                </c:pt>
                <c:pt idx="111">
                  <c:v>4.9999999999684519E-2</c:v>
                </c:pt>
                <c:pt idx="112">
                  <c:v>9.9999999999681677E-2</c:v>
                </c:pt>
                <c:pt idx="113">
                  <c:v>0.14999999999967883</c:v>
                </c:pt>
                <c:pt idx="114">
                  <c:v>0.19999999999967599</c:v>
                </c:pt>
                <c:pt idx="115">
                  <c:v>0.24999999999967315</c:v>
                </c:pt>
                <c:pt idx="116">
                  <c:v>0.29999999999967031</c:v>
                </c:pt>
                <c:pt idx="117">
                  <c:v>0.34999999999966747</c:v>
                </c:pt>
                <c:pt idx="118">
                  <c:v>0.39999999999966462</c:v>
                </c:pt>
                <c:pt idx="119">
                  <c:v>0.44999999999966178</c:v>
                </c:pt>
                <c:pt idx="120">
                  <c:v>0.49999999999965894</c:v>
                </c:pt>
                <c:pt idx="121">
                  <c:v>0.5499999999996561</c:v>
                </c:pt>
                <c:pt idx="122">
                  <c:v>0.59999999999965326</c:v>
                </c:pt>
                <c:pt idx="123">
                  <c:v>0.64999999999965041</c:v>
                </c:pt>
                <c:pt idx="124">
                  <c:v>0.69999999999964757</c:v>
                </c:pt>
                <c:pt idx="125">
                  <c:v>0.74999999999964473</c:v>
                </c:pt>
                <c:pt idx="126">
                  <c:v>0.79999999999964189</c:v>
                </c:pt>
                <c:pt idx="127">
                  <c:v>0.84999999999963904</c:v>
                </c:pt>
                <c:pt idx="128">
                  <c:v>0.8999999999996362</c:v>
                </c:pt>
                <c:pt idx="129">
                  <c:v>0.94999999999963336</c:v>
                </c:pt>
                <c:pt idx="130">
                  <c:v>0.99999999999963052</c:v>
                </c:pt>
                <c:pt idx="131">
                  <c:v>1.0499999999996277</c:v>
                </c:pt>
                <c:pt idx="132">
                  <c:v>1.0999999999996248</c:v>
                </c:pt>
                <c:pt idx="133">
                  <c:v>1.149999999999622</c:v>
                </c:pt>
                <c:pt idx="134">
                  <c:v>1.1999999999996191</c:v>
                </c:pt>
                <c:pt idx="135">
                  <c:v>1.2499999999996163</c:v>
                </c:pt>
                <c:pt idx="136">
                  <c:v>1.2999999999996135</c:v>
                </c:pt>
                <c:pt idx="137">
                  <c:v>1.3499999999996106</c:v>
                </c:pt>
                <c:pt idx="138">
                  <c:v>1.3999999999996078</c:v>
                </c:pt>
                <c:pt idx="139">
                  <c:v>1.4499999999996049</c:v>
                </c:pt>
                <c:pt idx="140">
                  <c:v>1.4999999999996021</c:v>
                </c:pt>
                <c:pt idx="141">
                  <c:v>1.5499999999995993</c:v>
                </c:pt>
                <c:pt idx="142">
                  <c:v>1.5999999999995964</c:v>
                </c:pt>
                <c:pt idx="143">
                  <c:v>1.6499999999995936</c:v>
                </c:pt>
                <c:pt idx="144">
                  <c:v>1.6999999999995907</c:v>
                </c:pt>
                <c:pt idx="145">
                  <c:v>1.7499999999995879</c:v>
                </c:pt>
                <c:pt idx="146">
                  <c:v>1.799999999999585</c:v>
                </c:pt>
                <c:pt idx="147">
                  <c:v>1.8499999999995822</c:v>
                </c:pt>
                <c:pt idx="148">
                  <c:v>1.8999999999995794</c:v>
                </c:pt>
                <c:pt idx="149">
                  <c:v>1.9499999999995765</c:v>
                </c:pt>
                <c:pt idx="150">
                  <c:v>1.9999999999995737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82272"/>
        <c:axId val="151891328"/>
      </c:lineChart>
      <c:catAx>
        <c:axId val="1521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Valeur du sous jacent</a:t>
                </a:r>
              </a:p>
            </c:rich>
          </c:tx>
          <c:layout>
            <c:manualLayout>
              <c:xMode val="edge"/>
              <c:yMode val="edge"/>
              <c:x val="0.42226154720350678"/>
              <c:y val="0.868614681229362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91328"/>
        <c:crossesAt val="-6"/>
        <c:auto val="1"/>
        <c:lblAlgn val="ctr"/>
        <c:lblOffset val="100"/>
        <c:tickLblSkip val="20"/>
        <c:tickMarkSkip val="10"/>
        <c:noMultiLvlLbl val="0"/>
      </c:catAx>
      <c:valAx>
        <c:axId val="151891328"/>
        <c:scaling>
          <c:orientation val="minMax"/>
          <c:max val="7"/>
          <c:min val="-6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Prime</a:t>
                </a:r>
              </a:p>
            </c:rich>
          </c:tx>
          <c:layout>
            <c:manualLayout>
              <c:xMode val="edge"/>
              <c:yMode val="edge"/>
              <c:x val="2.6501790368987383E-2"/>
              <c:y val="0.416059266785200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182272"/>
        <c:crosses val="autoZero"/>
        <c:crossBetween val="between"/>
        <c:majorUnit val="3"/>
      </c:valAx>
      <c:spPr>
        <a:solidFill>
          <a:srgbClr val="C0C0C0"/>
        </a:solidFill>
        <a:ln w="3175">
          <a:solidFill>
            <a:srgbClr val="FF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30737523788908"/>
          <c:y val="0.12043823554313775"/>
          <c:w val="0.8480565702483065"/>
          <c:h val="6.20438574210481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Portefeuille B  Ecart papillon avec Put       avec Anticipation de cours stable</a:t>
            </a:r>
          </a:p>
        </c:rich>
      </c:tx>
      <c:layout>
        <c:manualLayout>
          <c:xMode val="edge"/>
          <c:yMode val="edge"/>
          <c:x val="0.13194462671332749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6684327332099"/>
          <c:y val="0.21454545454545454"/>
          <c:w val="0.80382080725912686"/>
          <c:h val="0.54181818181818187"/>
        </c:manualLayout>
      </c:layout>
      <c:lineChart>
        <c:grouping val="standard"/>
        <c:varyColors val="0"/>
        <c:ser>
          <c:idx val="5"/>
          <c:order val="0"/>
          <c:tx>
            <c:strRef>
              <c:f>Exo_1_Stratégie!$O$1</c:f>
              <c:strCache>
                <c:ptCount val="1"/>
                <c:pt idx="0">
                  <c:v>Portefeuille 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Exo_1_Stratégie!$I$2:$I$154</c:f>
              <c:numCache>
                <c:formatCode>0.00</c:formatCode>
                <c:ptCount val="153"/>
                <c:pt idx="0">
                  <c:v>102</c:v>
                </c:pt>
                <c:pt idx="1">
                  <c:v>102.05</c:v>
                </c:pt>
                <c:pt idx="2">
                  <c:v>102.1</c:v>
                </c:pt>
                <c:pt idx="3">
                  <c:v>102.14999999999999</c:v>
                </c:pt>
                <c:pt idx="4">
                  <c:v>102.19999999999999</c:v>
                </c:pt>
                <c:pt idx="5">
                  <c:v>102.24999999999999</c:v>
                </c:pt>
                <c:pt idx="6">
                  <c:v>102.29999999999998</c:v>
                </c:pt>
                <c:pt idx="7">
                  <c:v>102.34999999999998</c:v>
                </c:pt>
                <c:pt idx="8">
                  <c:v>102.39999999999998</c:v>
                </c:pt>
                <c:pt idx="9">
                  <c:v>102.44999999999997</c:v>
                </c:pt>
                <c:pt idx="10">
                  <c:v>102.49999999999997</c:v>
                </c:pt>
                <c:pt idx="11">
                  <c:v>102.54999999999997</c:v>
                </c:pt>
                <c:pt idx="12">
                  <c:v>102.59999999999997</c:v>
                </c:pt>
                <c:pt idx="13">
                  <c:v>102.64999999999996</c:v>
                </c:pt>
                <c:pt idx="14">
                  <c:v>102.69999999999996</c:v>
                </c:pt>
                <c:pt idx="15">
                  <c:v>102.74999999999996</c:v>
                </c:pt>
                <c:pt idx="16">
                  <c:v>102.79999999999995</c:v>
                </c:pt>
                <c:pt idx="17">
                  <c:v>102.84999999999995</c:v>
                </c:pt>
                <c:pt idx="18">
                  <c:v>102.89999999999995</c:v>
                </c:pt>
                <c:pt idx="19">
                  <c:v>102.94999999999995</c:v>
                </c:pt>
                <c:pt idx="20">
                  <c:v>102.99999999999994</c:v>
                </c:pt>
                <c:pt idx="21">
                  <c:v>103.04999999999994</c:v>
                </c:pt>
                <c:pt idx="22">
                  <c:v>103.09999999999994</c:v>
                </c:pt>
                <c:pt idx="23">
                  <c:v>103.14999999999993</c:v>
                </c:pt>
                <c:pt idx="24">
                  <c:v>103.19999999999993</c:v>
                </c:pt>
                <c:pt idx="25">
                  <c:v>103.24999999999993</c:v>
                </c:pt>
                <c:pt idx="26">
                  <c:v>103.29999999999993</c:v>
                </c:pt>
                <c:pt idx="27">
                  <c:v>103.34999999999992</c:v>
                </c:pt>
                <c:pt idx="28">
                  <c:v>103.39999999999992</c:v>
                </c:pt>
                <c:pt idx="29">
                  <c:v>103.44999999999992</c:v>
                </c:pt>
                <c:pt idx="30">
                  <c:v>103.49999999999991</c:v>
                </c:pt>
                <c:pt idx="31">
                  <c:v>103.54999999999991</c:v>
                </c:pt>
                <c:pt idx="32">
                  <c:v>103.59999999999991</c:v>
                </c:pt>
                <c:pt idx="33">
                  <c:v>103.64999999999991</c:v>
                </c:pt>
                <c:pt idx="34">
                  <c:v>103.6999999999999</c:v>
                </c:pt>
                <c:pt idx="35">
                  <c:v>103.7499999999999</c:v>
                </c:pt>
                <c:pt idx="36">
                  <c:v>103.7999999999999</c:v>
                </c:pt>
                <c:pt idx="37">
                  <c:v>103.84999999999989</c:v>
                </c:pt>
                <c:pt idx="38">
                  <c:v>103.89999999999989</c:v>
                </c:pt>
                <c:pt idx="39">
                  <c:v>103.94999999999989</c:v>
                </c:pt>
                <c:pt idx="40">
                  <c:v>103.99999999999989</c:v>
                </c:pt>
                <c:pt idx="41">
                  <c:v>104.04999999999988</c:v>
                </c:pt>
                <c:pt idx="42">
                  <c:v>104.09999999999988</c:v>
                </c:pt>
                <c:pt idx="43">
                  <c:v>104.14999999999988</c:v>
                </c:pt>
                <c:pt idx="44">
                  <c:v>104.19999999999987</c:v>
                </c:pt>
                <c:pt idx="45">
                  <c:v>104.24999999999987</c:v>
                </c:pt>
                <c:pt idx="46">
                  <c:v>104.29999999999987</c:v>
                </c:pt>
                <c:pt idx="47">
                  <c:v>104.34999999999987</c:v>
                </c:pt>
                <c:pt idx="48">
                  <c:v>104.39999999999986</c:v>
                </c:pt>
                <c:pt idx="49">
                  <c:v>104.44999999999986</c:v>
                </c:pt>
                <c:pt idx="50">
                  <c:v>104.49999999999986</c:v>
                </c:pt>
                <c:pt idx="51">
                  <c:v>104.54999999999986</c:v>
                </c:pt>
                <c:pt idx="52">
                  <c:v>104.59999999999985</c:v>
                </c:pt>
                <c:pt idx="53">
                  <c:v>104.64999999999985</c:v>
                </c:pt>
                <c:pt idx="54">
                  <c:v>104.69999999999985</c:v>
                </c:pt>
                <c:pt idx="55">
                  <c:v>104.74999999999984</c:v>
                </c:pt>
                <c:pt idx="56">
                  <c:v>104.79999999999984</c:v>
                </c:pt>
                <c:pt idx="57">
                  <c:v>104.84999999999984</c:v>
                </c:pt>
                <c:pt idx="58">
                  <c:v>104.89999999999984</c:v>
                </c:pt>
                <c:pt idx="59">
                  <c:v>104.94999999999983</c:v>
                </c:pt>
                <c:pt idx="60">
                  <c:v>104.99999999999983</c:v>
                </c:pt>
                <c:pt idx="61">
                  <c:v>105.04999999999983</c:v>
                </c:pt>
                <c:pt idx="62">
                  <c:v>105.09999999999982</c:v>
                </c:pt>
                <c:pt idx="63">
                  <c:v>105.14999999999982</c:v>
                </c:pt>
                <c:pt idx="64">
                  <c:v>105.19999999999982</c:v>
                </c:pt>
                <c:pt idx="65">
                  <c:v>105.24999999999982</c:v>
                </c:pt>
                <c:pt idx="66">
                  <c:v>105.29999999999981</c:v>
                </c:pt>
                <c:pt idx="67">
                  <c:v>105.34999999999981</c:v>
                </c:pt>
                <c:pt idx="68">
                  <c:v>105.39999999999981</c:v>
                </c:pt>
                <c:pt idx="69">
                  <c:v>105.4499999999998</c:v>
                </c:pt>
                <c:pt idx="70">
                  <c:v>105.4999999999998</c:v>
                </c:pt>
                <c:pt idx="71">
                  <c:v>105.5499999999998</c:v>
                </c:pt>
                <c:pt idx="72">
                  <c:v>105.5999999999998</c:v>
                </c:pt>
                <c:pt idx="73">
                  <c:v>105.64999999999979</c:v>
                </c:pt>
                <c:pt idx="74">
                  <c:v>105.69999999999979</c:v>
                </c:pt>
                <c:pt idx="75">
                  <c:v>105.74999999999979</c:v>
                </c:pt>
                <c:pt idx="76">
                  <c:v>105.79999999999978</c:v>
                </c:pt>
                <c:pt idx="77">
                  <c:v>105.84999999999978</c:v>
                </c:pt>
                <c:pt idx="78">
                  <c:v>105.89999999999978</c:v>
                </c:pt>
                <c:pt idx="79">
                  <c:v>105.94999999999978</c:v>
                </c:pt>
                <c:pt idx="80">
                  <c:v>105.99999999999977</c:v>
                </c:pt>
                <c:pt idx="81">
                  <c:v>106.04999999999977</c:v>
                </c:pt>
                <c:pt idx="82">
                  <c:v>106.09999999999977</c:v>
                </c:pt>
                <c:pt idx="83">
                  <c:v>106.14999999999976</c:v>
                </c:pt>
                <c:pt idx="84">
                  <c:v>106.19999999999976</c:v>
                </c:pt>
                <c:pt idx="85">
                  <c:v>106.24999999999976</c:v>
                </c:pt>
                <c:pt idx="86">
                  <c:v>106.29999999999976</c:v>
                </c:pt>
                <c:pt idx="87">
                  <c:v>106.34999999999975</c:v>
                </c:pt>
                <c:pt idx="88">
                  <c:v>106.39999999999975</c:v>
                </c:pt>
                <c:pt idx="89">
                  <c:v>106.44999999999975</c:v>
                </c:pt>
                <c:pt idx="90">
                  <c:v>106.49999999999974</c:v>
                </c:pt>
                <c:pt idx="91">
                  <c:v>106.54999999999974</c:v>
                </c:pt>
                <c:pt idx="92">
                  <c:v>106.59999999999974</c:v>
                </c:pt>
                <c:pt idx="93">
                  <c:v>106.64999999999974</c:v>
                </c:pt>
                <c:pt idx="94">
                  <c:v>106.69999999999973</c:v>
                </c:pt>
                <c:pt idx="95">
                  <c:v>106.74999999999973</c:v>
                </c:pt>
                <c:pt idx="96">
                  <c:v>106.79999999999973</c:v>
                </c:pt>
                <c:pt idx="97">
                  <c:v>106.84999999999972</c:v>
                </c:pt>
                <c:pt idx="98">
                  <c:v>106.89999999999972</c:v>
                </c:pt>
                <c:pt idx="99">
                  <c:v>106.94999999999972</c:v>
                </c:pt>
                <c:pt idx="100">
                  <c:v>106.99999999999972</c:v>
                </c:pt>
                <c:pt idx="101">
                  <c:v>107.04999999999971</c:v>
                </c:pt>
                <c:pt idx="102">
                  <c:v>107.09999999999971</c:v>
                </c:pt>
                <c:pt idx="103">
                  <c:v>107.14999999999971</c:v>
                </c:pt>
                <c:pt idx="104">
                  <c:v>107.1999999999997</c:v>
                </c:pt>
                <c:pt idx="105">
                  <c:v>107.2499999999997</c:v>
                </c:pt>
                <c:pt idx="106">
                  <c:v>107.2999999999997</c:v>
                </c:pt>
                <c:pt idx="107">
                  <c:v>107.3499999999997</c:v>
                </c:pt>
                <c:pt idx="108">
                  <c:v>107.39999999999969</c:v>
                </c:pt>
                <c:pt idx="109">
                  <c:v>107.44999999999969</c:v>
                </c:pt>
                <c:pt idx="110">
                  <c:v>107.49999999999969</c:v>
                </c:pt>
                <c:pt idx="111">
                  <c:v>107.54999999999968</c:v>
                </c:pt>
                <c:pt idx="112">
                  <c:v>107.59999999999968</c:v>
                </c:pt>
                <c:pt idx="113">
                  <c:v>107.64999999999968</c:v>
                </c:pt>
                <c:pt idx="114">
                  <c:v>107.69999999999968</c:v>
                </c:pt>
                <c:pt idx="115">
                  <c:v>107.74999999999967</c:v>
                </c:pt>
                <c:pt idx="116">
                  <c:v>107.79999999999967</c:v>
                </c:pt>
                <c:pt idx="117">
                  <c:v>107.84999999999967</c:v>
                </c:pt>
                <c:pt idx="118">
                  <c:v>107.89999999999966</c:v>
                </c:pt>
                <c:pt idx="119">
                  <c:v>107.94999999999966</c:v>
                </c:pt>
                <c:pt idx="120">
                  <c:v>107.99999999999966</c:v>
                </c:pt>
                <c:pt idx="121">
                  <c:v>108.04999999999966</c:v>
                </c:pt>
                <c:pt idx="122">
                  <c:v>108.09999999999965</c:v>
                </c:pt>
                <c:pt idx="123">
                  <c:v>108.14999999999965</c:v>
                </c:pt>
                <c:pt idx="124">
                  <c:v>108.19999999999965</c:v>
                </c:pt>
                <c:pt idx="125">
                  <c:v>108.24999999999964</c:v>
                </c:pt>
                <c:pt idx="126">
                  <c:v>108.29999999999964</c:v>
                </c:pt>
                <c:pt idx="127">
                  <c:v>108.34999999999964</c:v>
                </c:pt>
                <c:pt idx="128">
                  <c:v>108.39999999999964</c:v>
                </c:pt>
                <c:pt idx="129">
                  <c:v>108.44999999999963</c:v>
                </c:pt>
                <c:pt idx="130">
                  <c:v>108.49999999999963</c:v>
                </c:pt>
                <c:pt idx="131">
                  <c:v>108.54999999999963</c:v>
                </c:pt>
                <c:pt idx="132">
                  <c:v>108.59999999999962</c:v>
                </c:pt>
                <c:pt idx="133">
                  <c:v>108.64999999999962</c:v>
                </c:pt>
                <c:pt idx="134">
                  <c:v>108.69999999999962</c:v>
                </c:pt>
                <c:pt idx="135">
                  <c:v>108.74999999999962</c:v>
                </c:pt>
                <c:pt idx="136">
                  <c:v>108.79999999999961</c:v>
                </c:pt>
                <c:pt idx="137">
                  <c:v>108.84999999999961</c:v>
                </c:pt>
                <c:pt idx="138">
                  <c:v>108.89999999999961</c:v>
                </c:pt>
                <c:pt idx="139">
                  <c:v>108.9499999999996</c:v>
                </c:pt>
                <c:pt idx="140">
                  <c:v>108.9999999999996</c:v>
                </c:pt>
                <c:pt idx="141">
                  <c:v>109.0499999999996</c:v>
                </c:pt>
                <c:pt idx="142">
                  <c:v>109.0999999999996</c:v>
                </c:pt>
                <c:pt idx="143">
                  <c:v>109.14999999999959</c:v>
                </c:pt>
                <c:pt idx="144">
                  <c:v>109.19999999999959</c:v>
                </c:pt>
                <c:pt idx="145">
                  <c:v>109.24999999999959</c:v>
                </c:pt>
                <c:pt idx="146">
                  <c:v>109.29999999999959</c:v>
                </c:pt>
                <c:pt idx="147">
                  <c:v>109.34999999999958</c:v>
                </c:pt>
                <c:pt idx="148">
                  <c:v>109.39999999999958</c:v>
                </c:pt>
                <c:pt idx="149">
                  <c:v>109.44999999999958</c:v>
                </c:pt>
                <c:pt idx="150">
                  <c:v>109.49999999999957</c:v>
                </c:pt>
              </c:numCache>
            </c:numRef>
          </c:cat>
          <c:val>
            <c:numRef>
              <c:f>Exo_1_Stratégie!$U$2:$U$154</c:f>
              <c:numCache>
                <c:formatCode>0.00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4.9999999999883471E-2</c:v>
                </c:pt>
                <c:pt idx="42">
                  <c:v>9.9999999999880629E-2</c:v>
                </c:pt>
                <c:pt idx="43">
                  <c:v>0.14999999999987779</c:v>
                </c:pt>
                <c:pt idx="44">
                  <c:v>0.19999999999987494</c:v>
                </c:pt>
                <c:pt idx="45">
                  <c:v>0.2499999999998721</c:v>
                </c:pt>
                <c:pt idx="46">
                  <c:v>0.29999999999986926</c:v>
                </c:pt>
                <c:pt idx="47">
                  <c:v>0.34999999999986642</c:v>
                </c:pt>
                <c:pt idx="48">
                  <c:v>0.39999999999986358</c:v>
                </c:pt>
                <c:pt idx="49">
                  <c:v>0.44999999999986073</c:v>
                </c:pt>
                <c:pt idx="50">
                  <c:v>0.49999999999985789</c:v>
                </c:pt>
                <c:pt idx="51">
                  <c:v>0.54999999999985505</c:v>
                </c:pt>
                <c:pt idx="52">
                  <c:v>0.59999999999985221</c:v>
                </c:pt>
                <c:pt idx="53">
                  <c:v>0.64999999999984936</c:v>
                </c:pt>
                <c:pt idx="54">
                  <c:v>0.69999999999984652</c:v>
                </c:pt>
                <c:pt idx="55">
                  <c:v>0.74999999999984368</c:v>
                </c:pt>
                <c:pt idx="56">
                  <c:v>0.79999999999984084</c:v>
                </c:pt>
                <c:pt idx="57">
                  <c:v>0.849999999999838</c:v>
                </c:pt>
                <c:pt idx="58">
                  <c:v>0.89999999999983515</c:v>
                </c:pt>
                <c:pt idx="59">
                  <c:v>0.94999999999983231</c:v>
                </c:pt>
                <c:pt idx="60">
                  <c:v>0.99999999999982947</c:v>
                </c:pt>
                <c:pt idx="61">
                  <c:v>0.95000000000017337</c:v>
                </c:pt>
                <c:pt idx="62">
                  <c:v>0.90000000000017621</c:v>
                </c:pt>
                <c:pt idx="63">
                  <c:v>0.85000000000017906</c:v>
                </c:pt>
                <c:pt idx="64">
                  <c:v>0.8000000000001819</c:v>
                </c:pt>
                <c:pt idx="65">
                  <c:v>0.75000000000018474</c:v>
                </c:pt>
                <c:pt idx="66">
                  <c:v>0.70000000000018758</c:v>
                </c:pt>
                <c:pt idx="67">
                  <c:v>0.65000000000019043</c:v>
                </c:pt>
                <c:pt idx="68">
                  <c:v>0.60000000000019327</c:v>
                </c:pt>
                <c:pt idx="69">
                  <c:v>0.55000000000019611</c:v>
                </c:pt>
                <c:pt idx="70">
                  <c:v>0.50000000000019895</c:v>
                </c:pt>
                <c:pt idx="71">
                  <c:v>0.45000000000020179</c:v>
                </c:pt>
                <c:pt idx="72">
                  <c:v>0.40000000000020464</c:v>
                </c:pt>
                <c:pt idx="73">
                  <c:v>0.35000000000020748</c:v>
                </c:pt>
                <c:pt idx="74">
                  <c:v>0.30000000000021032</c:v>
                </c:pt>
                <c:pt idx="75">
                  <c:v>0.25000000000021316</c:v>
                </c:pt>
                <c:pt idx="76">
                  <c:v>0.200000000000216</c:v>
                </c:pt>
                <c:pt idx="77">
                  <c:v>0.15000000000021885</c:v>
                </c:pt>
                <c:pt idx="78">
                  <c:v>0.10000000000022169</c:v>
                </c:pt>
                <c:pt idx="79">
                  <c:v>5.0000000000224532E-2</c:v>
                </c:pt>
                <c:pt idx="80">
                  <c:v>2.2737367544323206E-13</c:v>
                </c:pt>
                <c:pt idx="81">
                  <c:v>-4.9999999999769784E-2</c:v>
                </c:pt>
                <c:pt idx="82">
                  <c:v>-9.9999999999766942E-2</c:v>
                </c:pt>
                <c:pt idx="83">
                  <c:v>-0.1499999999997641</c:v>
                </c:pt>
                <c:pt idx="84">
                  <c:v>-0.19999999999976126</c:v>
                </c:pt>
                <c:pt idx="85">
                  <c:v>-0.24999999999975842</c:v>
                </c:pt>
                <c:pt idx="86">
                  <c:v>-0.29999999999975557</c:v>
                </c:pt>
                <c:pt idx="87">
                  <c:v>-0.34999999999975273</c:v>
                </c:pt>
                <c:pt idx="88">
                  <c:v>-0.39999999999974989</c:v>
                </c:pt>
                <c:pt idx="89">
                  <c:v>-0.44999999999974705</c:v>
                </c:pt>
                <c:pt idx="90">
                  <c:v>-0.4999999999997442</c:v>
                </c:pt>
                <c:pt idx="91">
                  <c:v>-0.5</c:v>
                </c:pt>
                <c:pt idx="92">
                  <c:v>-0.5</c:v>
                </c:pt>
                <c:pt idx="93">
                  <c:v>-0.5</c:v>
                </c:pt>
                <c:pt idx="94">
                  <c:v>-0.5</c:v>
                </c:pt>
                <c:pt idx="95">
                  <c:v>-0.5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-0.5</c:v>
                </c:pt>
                <c:pt idx="100">
                  <c:v>-0.5</c:v>
                </c:pt>
                <c:pt idx="101">
                  <c:v>-0.5</c:v>
                </c:pt>
                <c:pt idx="102">
                  <c:v>-0.5</c:v>
                </c:pt>
                <c:pt idx="103">
                  <c:v>-0.5</c:v>
                </c:pt>
                <c:pt idx="104">
                  <c:v>-0.5</c:v>
                </c:pt>
                <c:pt idx="105">
                  <c:v>-0.5</c:v>
                </c:pt>
                <c:pt idx="106">
                  <c:v>-0.5</c:v>
                </c:pt>
                <c:pt idx="107">
                  <c:v>-0.5</c:v>
                </c:pt>
                <c:pt idx="108">
                  <c:v>-0.5</c:v>
                </c:pt>
                <c:pt idx="109">
                  <c:v>-0.5</c:v>
                </c:pt>
                <c:pt idx="110">
                  <c:v>-0.5</c:v>
                </c:pt>
                <c:pt idx="111">
                  <c:v>-0.5</c:v>
                </c:pt>
                <c:pt idx="112">
                  <c:v>-0.5</c:v>
                </c:pt>
                <c:pt idx="113">
                  <c:v>-0.5</c:v>
                </c:pt>
                <c:pt idx="114">
                  <c:v>-0.5</c:v>
                </c:pt>
                <c:pt idx="115">
                  <c:v>-0.5</c:v>
                </c:pt>
                <c:pt idx="116">
                  <c:v>-0.5</c:v>
                </c:pt>
                <c:pt idx="117">
                  <c:v>-0.5</c:v>
                </c:pt>
                <c:pt idx="118">
                  <c:v>-0.5</c:v>
                </c:pt>
                <c:pt idx="119">
                  <c:v>-0.5</c:v>
                </c:pt>
                <c:pt idx="120">
                  <c:v>-0.5</c:v>
                </c:pt>
                <c:pt idx="121">
                  <c:v>-0.5</c:v>
                </c:pt>
                <c:pt idx="122">
                  <c:v>-0.5</c:v>
                </c:pt>
                <c:pt idx="123">
                  <c:v>-0.5</c:v>
                </c:pt>
                <c:pt idx="124">
                  <c:v>-0.5</c:v>
                </c:pt>
                <c:pt idx="125">
                  <c:v>-0.5</c:v>
                </c:pt>
                <c:pt idx="126">
                  <c:v>-0.5</c:v>
                </c:pt>
                <c:pt idx="127">
                  <c:v>-0.5</c:v>
                </c:pt>
                <c:pt idx="128">
                  <c:v>-0.5</c:v>
                </c:pt>
                <c:pt idx="129">
                  <c:v>-0.5</c:v>
                </c:pt>
                <c:pt idx="130">
                  <c:v>-0.5</c:v>
                </c:pt>
                <c:pt idx="131">
                  <c:v>-0.5</c:v>
                </c:pt>
                <c:pt idx="132">
                  <c:v>-0.5</c:v>
                </c:pt>
                <c:pt idx="133">
                  <c:v>-0.5</c:v>
                </c:pt>
                <c:pt idx="134">
                  <c:v>-0.5</c:v>
                </c:pt>
                <c:pt idx="135">
                  <c:v>-0.5</c:v>
                </c:pt>
                <c:pt idx="136">
                  <c:v>-0.5</c:v>
                </c:pt>
                <c:pt idx="137">
                  <c:v>-0.5</c:v>
                </c:pt>
                <c:pt idx="138">
                  <c:v>-0.5</c:v>
                </c:pt>
                <c:pt idx="139">
                  <c:v>-0.5</c:v>
                </c:pt>
                <c:pt idx="140">
                  <c:v>-0.5</c:v>
                </c:pt>
                <c:pt idx="141">
                  <c:v>-0.5</c:v>
                </c:pt>
                <c:pt idx="142">
                  <c:v>-0.5</c:v>
                </c:pt>
                <c:pt idx="143">
                  <c:v>-0.5</c:v>
                </c:pt>
                <c:pt idx="144">
                  <c:v>-0.5</c:v>
                </c:pt>
                <c:pt idx="145">
                  <c:v>-0.5</c:v>
                </c:pt>
                <c:pt idx="146">
                  <c:v>-0.5</c:v>
                </c:pt>
                <c:pt idx="147">
                  <c:v>-0.5</c:v>
                </c:pt>
                <c:pt idx="148">
                  <c:v>-0.5</c:v>
                </c:pt>
                <c:pt idx="149">
                  <c:v>-0.5</c:v>
                </c:pt>
                <c:pt idx="150">
                  <c:v>-0.5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Exo_1_Stratégie!$Q$1</c:f>
              <c:strCache>
                <c:ptCount val="1"/>
                <c:pt idx="0">
                  <c:v>PUT 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Exo_1_Stratégie!$Q$2:$Q$152</c:f>
              <c:numCache>
                <c:formatCode>0.00</c:formatCode>
                <c:ptCount val="151"/>
                <c:pt idx="0">
                  <c:v>0.7</c:v>
                </c:pt>
                <c:pt idx="1">
                  <c:v>0.6500000000000028</c:v>
                </c:pt>
                <c:pt idx="2">
                  <c:v>0.60000000000000564</c:v>
                </c:pt>
                <c:pt idx="3">
                  <c:v>0.55000000000000848</c:v>
                </c:pt>
                <c:pt idx="4">
                  <c:v>0.50000000000001132</c:v>
                </c:pt>
                <c:pt idx="5">
                  <c:v>0.45000000000001417</c:v>
                </c:pt>
                <c:pt idx="6">
                  <c:v>0.40000000000001701</c:v>
                </c:pt>
                <c:pt idx="7">
                  <c:v>0.35000000000001985</c:v>
                </c:pt>
                <c:pt idx="8">
                  <c:v>0.30000000000002269</c:v>
                </c:pt>
                <c:pt idx="9">
                  <c:v>0.25000000000002554</c:v>
                </c:pt>
                <c:pt idx="10">
                  <c:v>0.20000000000002838</c:v>
                </c:pt>
                <c:pt idx="11">
                  <c:v>0.15000000000003122</c:v>
                </c:pt>
                <c:pt idx="12">
                  <c:v>0.10000000000003406</c:v>
                </c:pt>
                <c:pt idx="13">
                  <c:v>5.0000000000036904E-2</c:v>
                </c:pt>
                <c:pt idx="14">
                  <c:v>3.9745984281580604E-14</c:v>
                </c:pt>
                <c:pt idx="15">
                  <c:v>-4.9999999999957412E-2</c:v>
                </c:pt>
                <c:pt idx="16">
                  <c:v>-9.999999999995457E-2</c:v>
                </c:pt>
                <c:pt idx="17">
                  <c:v>-0.14999999999995173</c:v>
                </c:pt>
                <c:pt idx="18">
                  <c:v>-0.19999999999994889</c:v>
                </c:pt>
                <c:pt idx="19">
                  <c:v>-0.24999999999994604</c:v>
                </c:pt>
                <c:pt idx="20">
                  <c:v>-0.2999999999999432</c:v>
                </c:pt>
                <c:pt idx="21">
                  <c:v>-0.34999999999994036</c:v>
                </c:pt>
                <c:pt idx="22">
                  <c:v>-0.39999999999993752</c:v>
                </c:pt>
                <c:pt idx="23">
                  <c:v>-0.44999999999993467</c:v>
                </c:pt>
                <c:pt idx="24">
                  <c:v>-0.49999999999993183</c:v>
                </c:pt>
                <c:pt idx="25">
                  <c:v>-0.54999999999992899</c:v>
                </c:pt>
                <c:pt idx="26">
                  <c:v>-0.59999999999992615</c:v>
                </c:pt>
                <c:pt idx="27">
                  <c:v>-0.64999999999992331</c:v>
                </c:pt>
                <c:pt idx="28">
                  <c:v>-0.69999999999992046</c:v>
                </c:pt>
                <c:pt idx="29">
                  <c:v>-0.74999999999991762</c:v>
                </c:pt>
                <c:pt idx="30">
                  <c:v>-0.79999999999991478</c:v>
                </c:pt>
                <c:pt idx="31">
                  <c:v>-0.84999999999991194</c:v>
                </c:pt>
                <c:pt idx="32">
                  <c:v>-0.89999999999990909</c:v>
                </c:pt>
                <c:pt idx="33">
                  <c:v>-0.94999999999990625</c:v>
                </c:pt>
                <c:pt idx="34">
                  <c:v>-0.99999999999990341</c:v>
                </c:pt>
                <c:pt idx="35">
                  <c:v>-1.0499999999999006</c:v>
                </c:pt>
                <c:pt idx="36">
                  <c:v>-1.0999999999998977</c:v>
                </c:pt>
                <c:pt idx="37">
                  <c:v>-1.1499999999998949</c:v>
                </c:pt>
                <c:pt idx="38">
                  <c:v>-1.199999999999892</c:v>
                </c:pt>
                <c:pt idx="39">
                  <c:v>-1.2499999999998892</c:v>
                </c:pt>
                <c:pt idx="40">
                  <c:v>-1.2999999999998864</c:v>
                </c:pt>
                <c:pt idx="41">
                  <c:v>-1.3</c:v>
                </c:pt>
                <c:pt idx="42">
                  <c:v>-1.3</c:v>
                </c:pt>
                <c:pt idx="43">
                  <c:v>-1.3</c:v>
                </c:pt>
                <c:pt idx="44">
                  <c:v>-1.3</c:v>
                </c:pt>
                <c:pt idx="45">
                  <c:v>-1.3</c:v>
                </c:pt>
                <c:pt idx="46">
                  <c:v>-1.3</c:v>
                </c:pt>
                <c:pt idx="47">
                  <c:v>-1.3</c:v>
                </c:pt>
                <c:pt idx="48">
                  <c:v>-1.3</c:v>
                </c:pt>
                <c:pt idx="49">
                  <c:v>-1.3</c:v>
                </c:pt>
                <c:pt idx="50">
                  <c:v>-1.3</c:v>
                </c:pt>
                <c:pt idx="51">
                  <c:v>-1.3</c:v>
                </c:pt>
                <c:pt idx="52">
                  <c:v>-1.3</c:v>
                </c:pt>
                <c:pt idx="53">
                  <c:v>-1.3</c:v>
                </c:pt>
                <c:pt idx="54">
                  <c:v>-1.3</c:v>
                </c:pt>
                <c:pt idx="55">
                  <c:v>-1.3</c:v>
                </c:pt>
                <c:pt idx="56">
                  <c:v>-1.3</c:v>
                </c:pt>
                <c:pt idx="57">
                  <c:v>-1.3</c:v>
                </c:pt>
                <c:pt idx="58">
                  <c:v>-1.3</c:v>
                </c:pt>
                <c:pt idx="59">
                  <c:v>-1.3</c:v>
                </c:pt>
                <c:pt idx="60">
                  <c:v>-1.3</c:v>
                </c:pt>
                <c:pt idx="61">
                  <c:v>-1.3</c:v>
                </c:pt>
                <c:pt idx="62">
                  <c:v>-1.3</c:v>
                </c:pt>
                <c:pt idx="63">
                  <c:v>-1.3</c:v>
                </c:pt>
                <c:pt idx="64">
                  <c:v>-1.3</c:v>
                </c:pt>
                <c:pt idx="65">
                  <c:v>-1.3</c:v>
                </c:pt>
                <c:pt idx="66">
                  <c:v>-1.3</c:v>
                </c:pt>
                <c:pt idx="67">
                  <c:v>-1.3</c:v>
                </c:pt>
                <c:pt idx="68">
                  <c:v>-1.3</c:v>
                </c:pt>
                <c:pt idx="69">
                  <c:v>-1.3</c:v>
                </c:pt>
                <c:pt idx="70">
                  <c:v>-1.3</c:v>
                </c:pt>
                <c:pt idx="71">
                  <c:v>-1.3</c:v>
                </c:pt>
                <c:pt idx="72">
                  <c:v>-1.3</c:v>
                </c:pt>
                <c:pt idx="73">
                  <c:v>-1.3</c:v>
                </c:pt>
                <c:pt idx="74">
                  <c:v>-1.3</c:v>
                </c:pt>
                <c:pt idx="75">
                  <c:v>-1.3</c:v>
                </c:pt>
                <c:pt idx="76">
                  <c:v>-1.3</c:v>
                </c:pt>
                <c:pt idx="77">
                  <c:v>-1.3</c:v>
                </c:pt>
                <c:pt idx="78">
                  <c:v>-1.3</c:v>
                </c:pt>
                <c:pt idx="79">
                  <c:v>-1.3</c:v>
                </c:pt>
                <c:pt idx="80">
                  <c:v>-1.3</c:v>
                </c:pt>
                <c:pt idx="81">
                  <c:v>-1.3</c:v>
                </c:pt>
                <c:pt idx="82">
                  <c:v>-1.3</c:v>
                </c:pt>
                <c:pt idx="83">
                  <c:v>-1.3</c:v>
                </c:pt>
                <c:pt idx="84">
                  <c:v>-1.3</c:v>
                </c:pt>
                <c:pt idx="85">
                  <c:v>-1.3</c:v>
                </c:pt>
                <c:pt idx="86">
                  <c:v>-1.3</c:v>
                </c:pt>
                <c:pt idx="87">
                  <c:v>-1.3</c:v>
                </c:pt>
                <c:pt idx="88">
                  <c:v>-1.3</c:v>
                </c:pt>
                <c:pt idx="89">
                  <c:v>-1.3</c:v>
                </c:pt>
                <c:pt idx="90">
                  <c:v>-1.3</c:v>
                </c:pt>
                <c:pt idx="91">
                  <c:v>-1.3</c:v>
                </c:pt>
                <c:pt idx="92">
                  <c:v>-1.3</c:v>
                </c:pt>
                <c:pt idx="93">
                  <c:v>-1.3</c:v>
                </c:pt>
                <c:pt idx="94">
                  <c:v>-1.3</c:v>
                </c:pt>
                <c:pt idx="95">
                  <c:v>-1.3</c:v>
                </c:pt>
                <c:pt idx="96">
                  <c:v>-1.3</c:v>
                </c:pt>
                <c:pt idx="97">
                  <c:v>-1.3</c:v>
                </c:pt>
                <c:pt idx="98">
                  <c:v>-1.3</c:v>
                </c:pt>
                <c:pt idx="99">
                  <c:v>-1.3</c:v>
                </c:pt>
                <c:pt idx="100">
                  <c:v>-1.3</c:v>
                </c:pt>
                <c:pt idx="101">
                  <c:v>-1.3</c:v>
                </c:pt>
                <c:pt idx="102">
                  <c:v>-1.3</c:v>
                </c:pt>
                <c:pt idx="103">
                  <c:v>-1.3</c:v>
                </c:pt>
                <c:pt idx="104">
                  <c:v>-1.3</c:v>
                </c:pt>
                <c:pt idx="105">
                  <c:v>-1.3</c:v>
                </c:pt>
                <c:pt idx="106">
                  <c:v>-1.3</c:v>
                </c:pt>
                <c:pt idx="107">
                  <c:v>-1.3</c:v>
                </c:pt>
                <c:pt idx="108">
                  <c:v>-1.3</c:v>
                </c:pt>
                <c:pt idx="109">
                  <c:v>-1.3</c:v>
                </c:pt>
                <c:pt idx="110">
                  <c:v>-1.3</c:v>
                </c:pt>
                <c:pt idx="111">
                  <c:v>-1.3</c:v>
                </c:pt>
                <c:pt idx="112">
                  <c:v>-1.3</c:v>
                </c:pt>
                <c:pt idx="113">
                  <c:v>-1.3</c:v>
                </c:pt>
                <c:pt idx="114">
                  <c:v>-1.3</c:v>
                </c:pt>
                <c:pt idx="115">
                  <c:v>-1.3</c:v>
                </c:pt>
                <c:pt idx="116">
                  <c:v>-1.3</c:v>
                </c:pt>
                <c:pt idx="117">
                  <c:v>-1.3</c:v>
                </c:pt>
                <c:pt idx="118">
                  <c:v>-1.3</c:v>
                </c:pt>
                <c:pt idx="119">
                  <c:v>-1.3</c:v>
                </c:pt>
                <c:pt idx="120">
                  <c:v>-1.3</c:v>
                </c:pt>
                <c:pt idx="121">
                  <c:v>-1.3</c:v>
                </c:pt>
                <c:pt idx="122">
                  <c:v>-1.3</c:v>
                </c:pt>
                <c:pt idx="123">
                  <c:v>-1.3</c:v>
                </c:pt>
                <c:pt idx="124">
                  <c:v>-1.3</c:v>
                </c:pt>
                <c:pt idx="125">
                  <c:v>-1.3</c:v>
                </c:pt>
                <c:pt idx="126">
                  <c:v>-1.3</c:v>
                </c:pt>
                <c:pt idx="127">
                  <c:v>-1.3</c:v>
                </c:pt>
                <c:pt idx="128">
                  <c:v>-1.3</c:v>
                </c:pt>
                <c:pt idx="129">
                  <c:v>-1.3</c:v>
                </c:pt>
                <c:pt idx="130">
                  <c:v>-1.3</c:v>
                </c:pt>
                <c:pt idx="131">
                  <c:v>-1.3</c:v>
                </c:pt>
                <c:pt idx="132">
                  <c:v>-1.3</c:v>
                </c:pt>
                <c:pt idx="133">
                  <c:v>-1.3</c:v>
                </c:pt>
                <c:pt idx="134">
                  <c:v>-1.3</c:v>
                </c:pt>
                <c:pt idx="135">
                  <c:v>-1.3</c:v>
                </c:pt>
                <c:pt idx="136">
                  <c:v>-1.3</c:v>
                </c:pt>
                <c:pt idx="137">
                  <c:v>-1.3</c:v>
                </c:pt>
                <c:pt idx="138">
                  <c:v>-1.3</c:v>
                </c:pt>
                <c:pt idx="139">
                  <c:v>-1.3</c:v>
                </c:pt>
                <c:pt idx="140">
                  <c:v>-1.3</c:v>
                </c:pt>
                <c:pt idx="141">
                  <c:v>-1.3</c:v>
                </c:pt>
                <c:pt idx="142">
                  <c:v>-1.3</c:v>
                </c:pt>
                <c:pt idx="143">
                  <c:v>-1.3</c:v>
                </c:pt>
                <c:pt idx="144">
                  <c:v>-1.3</c:v>
                </c:pt>
                <c:pt idx="145">
                  <c:v>-1.3</c:v>
                </c:pt>
                <c:pt idx="146">
                  <c:v>-1.3</c:v>
                </c:pt>
                <c:pt idx="147">
                  <c:v>-1.3</c:v>
                </c:pt>
                <c:pt idx="148">
                  <c:v>-1.3</c:v>
                </c:pt>
                <c:pt idx="149">
                  <c:v>-1.3</c:v>
                </c:pt>
                <c:pt idx="150">
                  <c:v>-1.3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Exo_1_Stratégie!$R$1</c:f>
              <c:strCache>
                <c:ptCount val="1"/>
                <c:pt idx="0">
                  <c:v>PUT 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Exo_1_Stratégie!$R$2:$R$152</c:f>
              <c:numCache>
                <c:formatCode>0.00</c:formatCode>
                <c:ptCount val="151"/>
                <c:pt idx="0">
                  <c:v>0</c:v>
                </c:pt>
                <c:pt idx="1">
                  <c:v>9.9999999999994316E-2</c:v>
                </c:pt>
                <c:pt idx="2">
                  <c:v>0.19999999999998863</c:v>
                </c:pt>
                <c:pt idx="3">
                  <c:v>0.29999999999998295</c:v>
                </c:pt>
                <c:pt idx="4">
                  <c:v>0.39999999999997726</c:v>
                </c:pt>
                <c:pt idx="5">
                  <c:v>0.49999999999997158</c:v>
                </c:pt>
                <c:pt idx="6">
                  <c:v>0.59999999999996589</c:v>
                </c:pt>
                <c:pt idx="7">
                  <c:v>0.69999999999996021</c:v>
                </c:pt>
                <c:pt idx="8">
                  <c:v>0.79999999999995453</c:v>
                </c:pt>
                <c:pt idx="9">
                  <c:v>0.89999999999994884</c:v>
                </c:pt>
                <c:pt idx="10">
                  <c:v>0.99999999999994316</c:v>
                </c:pt>
                <c:pt idx="11">
                  <c:v>1.0999999999999375</c:v>
                </c:pt>
                <c:pt idx="12">
                  <c:v>1.1999999999999318</c:v>
                </c:pt>
                <c:pt idx="13">
                  <c:v>1.2999999999999261</c:v>
                </c:pt>
                <c:pt idx="14">
                  <c:v>1.3999999999999204</c:v>
                </c:pt>
                <c:pt idx="15">
                  <c:v>1.4999999999999147</c:v>
                </c:pt>
                <c:pt idx="16">
                  <c:v>1.5999999999999091</c:v>
                </c:pt>
                <c:pt idx="17">
                  <c:v>1.6999999999999034</c:v>
                </c:pt>
                <c:pt idx="18">
                  <c:v>1.7999999999998977</c:v>
                </c:pt>
                <c:pt idx="19">
                  <c:v>1.899999999999892</c:v>
                </c:pt>
                <c:pt idx="20">
                  <c:v>1.9999999999998863</c:v>
                </c:pt>
                <c:pt idx="21">
                  <c:v>2.0999999999998806</c:v>
                </c:pt>
                <c:pt idx="22">
                  <c:v>2.1999999999998749</c:v>
                </c:pt>
                <c:pt idx="23">
                  <c:v>2.2999999999998693</c:v>
                </c:pt>
                <c:pt idx="24">
                  <c:v>2.3999999999998636</c:v>
                </c:pt>
                <c:pt idx="25">
                  <c:v>2.4999999999998579</c:v>
                </c:pt>
                <c:pt idx="26">
                  <c:v>2.5999999999998522</c:v>
                </c:pt>
                <c:pt idx="27">
                  <c:v>2.6999999999998465</c:v>
                </c:pt>
                <c:pt idx="28">
                  <c:v>2.7999999999998408</c:v>
                </c:pt>
                <c:pt idx="29">
                  <c:v>2.8999999999998352</c:v>
                </c:pt>
                <c:pt idx="30">
                  <c:v>2.9999999999998295</c:v>
                </c:pt>
                <c:pt idx="31">
                  <c:v>3.0999999999998238</c:v>
                </c:pt>
                <c:pt idx="32">
                  <c:v>3.1999999999998181</c:v>
                </c:pt>
                <c:pt idx="33">
                  <c:v>3.2999999999998124</c:v>
                </c:pt>
                <c:pt idx="34">
                  <c:v>3.3999999999998067</c:v>
                </c:pt>
                <c:pt idx="35">
                  <c:v>3.499999999999801</c:v>
                </c:pt>
                <c:pt idx="36">
                  <c:v>3.5999999999997954</c:v>
                </c:pt>
                <c:pt idx="37">
                  <c:v>3.6999999999997897</c:v>
                </c:pt>
                <c:pt idx="38">
                  <c:v>3.799999999999784</c:v>
                </c:pt>
                <c:pt idx="39">
                  <c:v>3.8999999999997783</c:v>
                </c:pt>
                <c:pt idx="40">
                  <c:v>3.9999999999997726</c:v>
                </c:pt>
                <c:pt idx="41">
                  <c:v>4.0999999999997669</c:v>
                </c:pt>
                <c:pt idx="42">
                  <c:v>4.1999999999997613</c:v>
                </c:pt>
                <c:pt idx="43">
                  <c:v>4.2999999999997556</c:v>
                </c:pt>
                <c:pt idx="44">
                  <c:v>4.3999999999997499</c:v>
                </c:pt>
                <c:pt idx="45">
                  <c:v>4.4999999999997442</c:v>
                </c:pt>
                <c:pt idx="46">
                  <c:v>4.5999999999997385</c:v>
                </c:pt>
                <c:pt idx="47">
                  <c:v>4.6999999999997328</c:v>
                </c:pt>
                <c:pt idx="48">
                  <c:v>4.7999999999997272</c:v>
                </c:pt>
                <c:pt idx="49">
                  <c:v>4.8999999999997215</c:v>
                </c:pt>
                <c:pt idx="50">
                  <c:v>4.9999999999997158</c:v>
                </c:pt>
                <c:pt idx="51">
                  <c:v>5.0999999999997101</c:v>
                </c:pt>
                <c:pt idx="52">
                  <c:v>5.1999999999997044</c:v>
                </c:pt>
                <c:pt idx="53">
                  <c:v>5.2999999999996987</c:v>
                </c:pt>
                <c:pt idx="54">
                  <c:v>5.399999999999693</c:v>
                </c:pt>
                <c:pt idx="55">
                  <c:v>5.4999999999996874</c:v>
                </c:pt>
                <c:pt idx="56">
                  <c:v>5.5999999999996817</c:v>
                </c:pt>
                <c:pt idx="57">
                  <c:v>5.699999999999676</c:v>
                </c:pt>
                <c:pt idx="58">
                  <c:v>5.7999999999996703</c:v>
                </c:pt>
                <c:pt idx="59">
                  <c:v>5.8999999999996646</c:v>
                </c:pt>
                <c:pt idx="60">
                  <c:v>5.9999999999996589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Exo_1_Stratégie!$S$1</c:f>
              <c:strCache>
                <c:ptCount val="1"/>
                <c:pt idx="0">
                  <c:v>PUT 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Exo_1_Stratégie!$S$2:$S$152</c:f>
              <c:numCache>
                <c:formatCode>0.00</c:formatCode>
                <c:ptCount val="151"/>
                <c:pt idx="0">
                  <c:v>-0.70000000000000018</c:v>
                </c:pt>
                <c:pt idx="1">
                  <c:v>-0.74999999999999734</c:v>
                </c:pt>
                <c:pt idx="2">
                  <c:v>-0.79999999999999449</c:v>
                </c:pt>
                <c:pt idx="3">
                  <c:v>-0.84999999999999165</c:v>
                </c:pt>
                <c:pt idx="4">
                  <c:v>-0.89999999999998881</c:v>
                </c:pt>
                <c:pt idx="5">
                  <c:v>-0.94999999999998597</c:v>
                </c:pt>
                <c:pt idx="6">
                  <c:v>-0.99999999999998312</c:v>
                </c:pt>
                <c:pt idx="7">
                  <c:v>-1.0499999999999803</c:v>
                </c:pt>
                <c:pt idx="8">
                  <c:v>-1.0999999999999774</c:v>
                </c:pt>
                <c:pt idx="9">
                  <c:v>-1.1499999999999746</c:v>
                </c:pt>
                <c:pt idx="10">
                  <c:v>-1.1999999999999718</c:v>
                </c:pt>
                <c:pt idx="11">
                  <c:v>-1.2499999999999689</c:v>
                </c:pt>
                <c:pt idx="12">
                  <c:v>-1.2999999999999661</c:v>
                </c:pt>
                <c:pt idx="13">
                  <c:v>-1.3499999999999632</c:v>
                </c:pt>
                <c:pt idx="14">
                  <c:v>-1.3999999999999604</c:v>
                </c:pt>
                <c:pt idx="15">
                  <c:v>-1.4499999999999575</c:v>
                </c:pt>
                <c:pt idx="16">
                  <c:v>-1.4999999999999547</c:v>
                </c:pt>
                <c:pt idx="17">
                  <c:v>-1.5499999999999519</c:v>
                </c:pt>
                <c:pt idx="18">
                  <c:v>-1.599999999999949</c:v>
                </c:pt>
                <c:pt idx="19">
                  <c:v>-1.6499999999999462</c:v>
                </c:pt>
                <c:pt idx="20">
                  <c:v>-1.6999999999999433</c:v>
                </c:pt>
                <c:pt idx="21">
                  <c:v>-1.7499999999999405</c:v>
                </c:pt>
                <c:pt idx="22">
                  <c:v>-1.7999999999999376</c:v>
                </c:pt>
                <c:pt idx="23">
                  <c:v>-1.8499999999999348</c:v>
                </c:pt>
                <c:pt idx="24">
                  <c:v>-1.899999999999932</c:v>
                </c:pt>
                <c:pt idx="25">
                  <c:v>-1.9499999999999291</c:v>
                </c:pt>
                <c:pt idx="26">
                  <c:v>-1.9999999999999263</c:v>
                </c:pt>
                <c:pt idx="27">
                  <c:v>-2.0499999999999234</c:v>
                </c:pt>
                <c:pt idx="28">
                  <c:v>-2.0999999999999206</c:v>
                </c:pt>
                <c:pt idx="29">
                  <c:v>-2.1499999999999178</c:v>
                </c:pt>
                <c:pt idx="30">
                  <c:v>-2.1999999999999149</c:v>
                </c:pt>
                <c:pt idx="31">
                  <c:v>-2.2499999999999121</c:v>
                </c:pt>
                <c:pt idx="32">
                  <c:v>-2.2999999999999092</c:v>
                </c:pt>
                <c:pt idx="33">
                  <c:v>-2.3499999999999064</c:v>
                </c:pt>
                <c:pt idx="34">
                  <c:v>-2.3999999999999035</c:v>
                </c:pt>
                <c:pt idx="35">
                  <c:v>-2.4499999999999007</c:v>
                </c:pt>
                <c:pt idx="36">
                  <c:v>-2.4999999999998979</c:v>
                </c:pt>
                <c:pt idx="37">
                  <c:v>-2.549999999999895</c:v>
                </c:pt>
                <c:pt idx="38">
                  <c:v>-2.5999999999998922</c:v>
                </c:pt>
                <c:pt idx="39">
                  <c:v>-2.6499999999998893</c:v>
                </c:pt>
                <c:pt idx="40">
                  <c:v>-2.6999999999998865</c:v>
                </c:pt>
                <c:pt idx="41">
                  <c:v>-2.7499999999998836</c:v>
                </c:pt>
                <c:pt idx="42">
                  <c:v>-2.7999999999998808</c:v>
                </c:pt>
                <c:pt idx="43">
                  <c:v>-2.849999999999878</c:v>
                </c:pt>
                <c:pt idx="44">
                  <c:v>-2.8999999999998751</c:v>
                </c:pt>
                <c:pt idx="45">
                  <c:v>-2.9499999999998723</c:v>
                </c:pt>
                <c:pt idx="46">
                  <c:v>-2.9999999999998694</c:v>
                </c:pt>
                <c:pt idx="47">
                  <c:v>-3.0499999999998666</c:v>
                </c:pt>
                <c:pt idx="48">
                  <c:v>-3.0999999999998638</c:v>
                </c:pt>
                <c:pt idx="49">
                  <c:v>-3.1499999999998609</c:v>
                </c:pt>
                <c:pt idx="50">
                  <c:v>-3.1999999999998581</c:v>
                </c:pt>
                <c:pt idx="51">
                  <c:v>-3.2499999999998552</c:v>
                </c:pt>
                <c:pt idx="52">
                  <c:v>-3.2999999999998524</c:v>
                </c:pt>
                <c:pt idx="53">
                  <c:v>-3.3499999999998495</c:v>
                </c:pt>
                <c:pt idx="54">
                  <c:v>-3.3999999999998467</c:v>
                </c:pt>
                <c:pt idx="55">
                  <c:v>-3.4499999999998439</c:v>
                </c:pt>
                <c:pt idx="56">
                  <c:v>-3.499999999999841</c:v>
                </c:pt>
                <c:pt idx="57">
                  <c:v>-3.5499999999998382</c:v>
                </c:pt>
                <c:pt idx="58">
                  <c:v>-3.5999999999998353</c:v>
                </c:pt>
                <c:pt idx="59">
                  <c:v>-3.6499999999998325</c:v>
                </c:pt>
                <c:pt idx="60">
                  <c:v>-3.6999999999998296</c:v>
                </c:pt>
                <c:pt idx="61">
                  <c:v>-3.7499999999998268</c:v>
                </c:pt>
                <c:pt idx="62">
                  <c:v>-3.799999999999824</c:v>
                </c:pt>
                <c:pt idx="63">
                  <c:v>-3.8499999999998211</c:v>
                </c:pt>
                <c:pt idx="64">
                  <c:v>-3.8999999999998183</c:v>
                </c:pt>
                <c:pt idx="65">
                  <c:v>-3.9499999999998154</c:v>
                </c:pt>
                <c:pt idx="66">
                  <c:v>-3.9999999999998126</c:v>
                </c:pt>
                <c:pt idx="67">
                  <c:v>-4.0499999999998098</c:v>
                </c:pt>
                <c:pt idx="68">
                  <c:v>-4.0999999999998069</c:v>
                </c:pt>
                <c:pt idx="69">
                  <c:v>-4.1499999999998041</c:v>
                </c:pt>
                <c:pt idx="70">
                  <c:v>-4.1999999999998012</c:v>
                </c:pt>
                <c:pt idx="71">
                  <c:v>-4.2499999999997984</c:v>
                </c:pt>
                <c:pt idx="72">
                  <c:v>-4.2999999999997955</c:v>
                </c:pt>
                <c:pt idx="73">
                  <c:v>-4.3499999999997927</c:v>
                </c:pt>
                <c:pt idx="74">
                  <c:v>-4.3999999999997899</c:v>
                </c:pt>
                <c:pt idx="75">
                  <c:v>-4.449999999999787</c:v>
                </c:pt>
                <c:pt idx="76">
                  <c:v>-4.4999999999997842</c:v>
                </c:pt>
                <c:pt idx="77">
                  <c:v>-4.5499999999997813</c:v>
                </c:pt>
                <c:pt idx="78">
                  <c:v>-4.5999999999997785</c:v>
                </c:pt>
                <c:pt idx="79">
                  <c:v>-4.6499999999997756</c:v>
                </c:pt>
                <c:pt idx="80">
                  <c:v>-4.6999999999997728</c:v>
                </c:pt>
                <c:pt idx="81">
                  <c:v>-4.74999999999977</c:v>
                </c:pt>
                <c:pt idx="82">
                  <c:v>-4.7999999999997671</c:v>
                </c:pt>
                <c:pt idx="83">
                  <c:v>-4.8499999999997643</c:v>
                </c:pt>
                <c:pt idx="84">
                  <c:v>-4.8999999999997614</c:v>
                </c:pt>
                <c:pt idx="85">
                  <c:v>-4.9499999999997586</c:v>
                </c:pt>
                <c:pt idx="86">
                  <c:v>-4.9999999999997558</c:v>
                </c:pt>
                <c:pt idx="87">
                  <c:v>-5.0499999999997529</c:v>
                </c:pt>
                <c:pt idx="88">
                  <c:v>-5.0999999999997501</c:v>
                </c:pt>
                <c:pt idx="89">
                  <c:v>-5.1499999999997472</c:v>
                </c:pt>
                <c:pt idx="90">
                  <c:v>-5.1999999999997444</c:v>
                </c:pt>
                <c:pt idx="91">
                  <c:v>-5.2</c:v>
                </c:pt>
                <c:pt idx="92">
                  <c:v>-5.2</c:v>
                </c:pt>
                <c:pt idx="93">
                  <c:v>-5.2</c:v>
                </c:pt>
                <c:pt idx="94">
                  <c:v>-5.2</c:v>
                </c:pt>
                <c:pt idx="95">
                  <c:v>-5.2</c:v>
                </c:pt>
                <c:pt idx="96">
                  <c:v>-5.2</c:v>
                </c:pt>
                <c:pt idx="97">
                  <c:v>-5.2</c:v>
                </c:pt>
                <c:pt idx="98">
                  <c:v>-5.2</c:v>
                </c:pt>
                <c:pt idx="99">
                  <c:v>-5.2</c:v>
                </c:pt>
                <c:pt idx="100">
                  <c:v>-5.2</c:v>
                </c:pt>
                <c:pt idx="101">
                  <c:v>-5.2</c:v>
                </c:pt>
                <c:pt idx="102">
                  <c:v>-5.2</c:v>
                </c:pt>
                <c:pt idx="103">
                  <c:v>-5.2</c:v>
                </c:pt>
                <c:pt idx="104">
                  <c:v>-5.2</c:v>
                </c:pt>
                <c:pt idx="105">
                  <c:v>-5.2</c:v>
                </c:pt>
                <c:pt idx="106">
                  <c:v>-5.2</c:v>
                </c:pt>
                <c:pt idx="107">
                  <c:v>-5.2</c:v>
                </c:pt>
                <c:pt idx="108">
                  <c:v>-5.2</c:v>
                </c:pt>
                <c:pt idx="109">
                  <c:v>-5.2</c:v>
                </c:pt>
                <c:pt idx="110">
                  <c:v>-5.2</c:v>
                </c:pt>
                <c:pt idx="111">
                  <c:v>-5.2</c:v>
                </c:pt>
                <c:pt idx="112">
                  <c:v>-5.2</c:v>
                </c:pt>
                <c:pt idx="113">
                  <c:v>-5.2</c:v>
                </c:pt>
                <c:pt idx="114">
                  <c:v>-5.2</c:v>
                </c:pt>
                <c:pt idx="115">
                  <c:v>-5.2</c:v>
                </c:pt>
                <c:pt idx="116">
                  <c:v>-5.2</c:v>
                </c:pt>
                <c:pt idx="117">
                  <c:v>-5.2</c:v>
                </c:pt>
                <c:pt idx="118">
                  <c:v>-5.2</c:v>
                </c:pt>
                <c:pt idx="119">
                  <c:v>-5.2</c:v>
                </c:pt>
                <c:pt idx="120">
                  <c:v>-5.2</c:v>
                </c:pt>
                <c:pt idx="121">
                  <c:v>-5.2</c:v>
                </c:pt>
                <c:pt idx="122">
                  <c:v>-5.2</c:v>
                </c:pt>
                <c:pt idx="123">
                  <c:v>-5.2</c:v>
                </c:pt>
                <c:pt idx="124">
                  <c:v>-5.2</c:v>
                </c:pt>
                <c:pt idx="125">
                  <c:v>-5.2</c:v>
                </c:pt>
                <c:pt idx="126">
                  <c:v>-5.2</c:v>
                </c:pt>
                <c:pt idx="127">
                  <c:v>-5.2</c:v>
                </c:pt>
                <c:pt idx="128">
                  <c:v>-5.2</c:v>
                </c:pt>
                <c:pt idx="129">
                  <c:v>-5.2</c:v>
                </c:pt>
                <c:pt idx="130">
                  <c:v>-5.2</c:v>
                </c:pt>
                <c:pt idx="131">
                  <c:v>-5.2</c:v>
                </c:pt>
                <c:pt idx="132">
                  <c:v>-5.2</c:v>
                </c:pt>
                <c:pt idx="133">
                  <c:v>-5.2</c:v>
                </c:pt>
                <c:pt idx="134">
                  <c:v>-5.2</c:v>
                </c:pt>
                <c:pt idx="135">
                  <c:v>-5.2</c:v>
                </c:pt>
                <c:pt idx="136">
                  <c:v>-5.2</c:v>
                </c:pt>
                <c:pt idx="137">
                  <c:v>-5.2</c:v>
                </c:pt>
                <c:pt idx="138">
                  <c:v>-5.2</c:v>
                </c:pt>
                <c:pt idx="139">
                  <c:v>-5.2</c:v>
                </c:pt>
                <c:pt idx="140">
                  <c:v>-5.2</c:v>
                </c:pt>
                <c:pt idx="141">
                  <c:v>-5.2</c:v>
                </c:pt>
                <c:pt idx="142">
                  <c:v>-5.2</c:v>
                </c:pt>
                <c:pt idx="143">
                  <c:v>-5.2</c:v>
                </c:pt>
                <c:pt idx="144">
                  <c:v>-5.2</c:v>
                </c:pt>
                <c:pt idx="145">
                  <c:v>-5.2</c:v>
                </c:pt>
                <c:pt idx="146">
                  <c:v>-5.2</c:v>
                </c:pt>
                <c:pt idx="147">
                  <c:v>-5.2</c:v>
                </c:pt>
                <c:pt idx="148">
                  <c:v>-5.2</c:v>
                </c:pt>
                <c:pt idx="149">
                  <c:v>-5.2</c:v>
                </c:pt>
                <c:pt idx="150">
                  <c:v>-5.2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09024"/>
        <c:axId val="151893632"/>
      </c:lineChart>
      <c:catAx>
        <c:axId val="15340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Valeur du sous jacent</a:t>
                </a:r>
              </a:p>
            </c:rich>
          </c:tx>
          <c:layout>
            <c:manualLayout>
              <c:xMode val="edge"/>
              <c:yMode val="edge"/>
              <c:x val="0.39583406240886554"/>
              <c:y val="0.869090909090909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93632"/>
        <c:crossesAt val="-6"/>
        <c:auto val="1"/>
        <c:lblAlgn val="ctr"/>
        <c:lblOffset val="100"/>
        <c:tickLblSkip val="10"/>
        <c:tickMarkSkip val="10"/>
        <c:noMultiLvlLbl val="0"/>
      </c:catAx>
      <c:valAx>
        <c:axId val="151893632"/>
        <c:scaling>
          <c:orientation val="minMax"/>
          <c:max val="7"/>
          <c:min val="-6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Prime</a:t>
                </a:r>
              </a:p>
            </c:rich>
          </c:tx>
          <c:layout>
            <c:manualLayout>
              <c:xMode val="edge"/>
              <c:yMode val="edge"/>
              <c:x val="2.6041666666666668E-2"/>
              <c:y val="0.414545454545454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09024"/>
        <c:crosses val="autoZero"/>
        <c:crossBetween val="between"/>
        <c:majorUnit val="3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63907115777194"/>
          <c:y val="0.12"/>
          <c:w val="0.80382072032662588"/>
          <c:h val="7.2727272727272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Portefeuille C  Ecart 'Strangle'  avec   Anticipation de mouvements importants</a:t>
            </a:r>
          </a:p>
        </c:rich>
      </c:tx>
      <c:layout>
        <c:manualLayout>
          <c:xMode val="edge"/>
          <c:yMode val="edge"/>
          <c:x val="0.13691525994259382"/>
          <c:y val="2.1739130434782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5243061872987"/>
          <c:y val="0.20289926863701821"/>
          <c:w val="0.82322426683704342"/>
          <c:h val="0.55072658630047799"/>
        </c:manualLayout>
      </c:layout>
      <c:lineChart>
        <c:grouping val="standard"/>
        <c:varyColors val="0"/>
        <c:ser>
          <c:idx val="5"/>
          <c:order val="0"/>
          <c:tx>
            <c:strRef>
              <c:f>Exo_1_Stratégie!$Z$1</c:f>
              <c:strCache>
                <c:ptCount val="1"/>
                <c:pt idx="0">
                  <c:v>Portefeuille C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star"/>
            <c:size val="3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Exo_1_Stratégie!$Y$2:$Y$154</c:f>
              <c:numCache>
                <c:formatCode>0.00</c:formatCode>
                <c:ptCount val="153"/>
                <c:pt idx="0">
                  <c:v>90</c:v>
                </c:pt>
                <c:pt idx="1">
                  <c:v>90.2</c:v>
                </c:pt>
                <c:pt idx="2">
                  <c:v>90.4</c:v>
                </c:pt>
                <c:pt idx="3">
                  <c:v>90.600000000000009</c:v>
                </c:pt>
                <c:pt idx="4">
                  <c:v>90.800000000000011</c:v>
                </c:pt>
                <c:pt idx="5">
                  <c:v>91.000000000000014</c:v>
                </c:pt>
                <c:pt idx="6">
                  <c:v>91.200000000000017</c:v>
                </c:pt>
                <c:pt idx="7">
                  <c:v>91.40000000000002</c:v>
                </c:pt>
                <c:pt idx="8">
                  <c:v>91.600000000000023</c:v>
                </c:pt>
                <c:pt idx="9">
                  <c:v>91.800000000000026</c:v>
                </c:pt>
                <c:pt idx="10">
                  <c:v>92.000000000000028</c:v>
                </c:pt>
                <c:pt idx="11">
                  <c:v>92.200000000000031</c:v>
                </c:pt>
                <c:pt idx="12">
                  <c:v>92.400000000000034</c:v>
                </c:pt>
                <c:pt idx="13">
                  <c:v>92.600000000000037</c:v>
                </c:pt>
                <c:pt idx="14">
                  <c:v>92.80000000000004</c:v>
                </c:pt>
                <c:pt idx="15">
                  <c:v>93.000000000000043</c:v>
                </c:pt>
                <c:pt idx="16">
                  <c:v>93.200000000000045</c:v>
                </c:pt>
                <c:pt idx="17">
                  <c:v>93.400000000000048</c:v>
                </c:pt>
                <c:pt idx="18">
                  <c:v>93.600000000000051</c:v>
                </c:pt>
                <c:pt idx="19">
                  <c:v>93.800000000000054</c:v>
                </c:pt>
                <c:pt idx="20">
                  <c:v>94.000000000000057</c:v>
                </c:pt>
                <c:pt idx="21">
                  <c:v>94.20000000000006</c:v>
                </c:pt>
                <c:pt idx="22">
                  <c:v>94.400000000000063</c:v>
                </c:pt>
                <c:pt idx="23">
                  <c:v>94.600000000000065</c:v>
                </c:pt>
                <c:pt idx="24">
                  <c:v>94.800000000000068</c:v>
                </c:pt>
                <c:pt idx="25">
                  <c:v>95.000000000000071</c:v>
                </c:pt>
                <c:pt idx="26">
                  <c:v>95.200000000000074</c:v>
                </c:pt>
                <c:pt idx="27">
                  <c:v>95.400000000000077</c:v>
                </c:pt>
                <c:pt idx="28">
                  <c:v>95.60000000000008</c:v>
                </c:pt>
                <c:pt idx="29">
                  <c:v>95.800000000000082</c:v>
                </c:pt>
                <c:pt idx="30">
                  <c:v>96.000000000000085</c:v>
                </c:pt>
                <c:pt idx="31">
                  <c:v>96.200000000000088</c:v>
                </c:pt>
                <c:pt idx="32">
                  <c:v>96.400000000000091</c:v>
                </c:pt>
                <c:pt idx="33">
                  <c:v>96.600000000000094</c:v>
                </c:pt>
                <c:pt idx="34">
                  <c:v>96.800000000000097</c:v>
                </c:pt>
                <c:pt idx="35">
                  <c:v>97.000000000000099</c:v>
                </c:pt>
                <c:pt idx="36">
                  <c:v>97.200000000000102</c:v>
                </c:pt>
                <c:pt idx="37">
                  <c:v>97.400000000000105</c:v>
                </c:pt>
                <c:pt idx="38">
                  <c:v>97.600000000000108</c:v>
                </c:pt>
                <c:pt idx="39">
                  <c:v>97.800000000000111</c:v>
                </c:pt>
                <c:pt idx="40">
                  <c:v>98.000000000000114</c:v>
                </c:pt>
                <c:pt idx="41">
                  <c:v>98.200000000000117</c:v>
                </c:pt>
                <c:pt idx="42">
                  <c:v>98.400000000000119</c:v>
                </c:pt>
                <c:pt idx="43">
                  <c:v>98.600000000000122</c:v>
                </c:pt>
                <c:pt idx="44">
                  <c:v>98.800000000000125</c:v>
                </c:pt>
                <c:pt idx="45">
                  <c:v>99.000000000000128</c:v>
                </c:pt>
                <c:pt idx="46">
                  <c:v>99.200000000000131</c:v>
                </c:pt>
                <c:pt idx="47">
                  <c:v>99.400000000000134</c:v>
                </c:pt>
                <c:pt idx="48">
                  <c:v>99.600000000000136</c:v>
                </c:pt>
                <c:pt idx="49">
                  <c:v>99.800000000000139</c:v>
                </c:pt>
                <c:pt idx="50">
                  <c:v>100.00000000000014</c:v>
                </c:pt>
                <c:pt idx="51">
                  <c:v>100.20000000000014</c:v>
                </c:pt>
                <c:pt idx="52">
                  <c:v>100.40000000000015</c:v>
                </c:pt>
                <c:pt idx="53">
                  <c:v>100.60000000000015</c:v>
                </c:pt>
                <c:pt idx="54">
                  <c:v>100.80000000000015</c:v>
                </c:pt>
                <c:pt idx="55">
                  <c:v>101.00000000000016</c:v>
                </c:pt>
                <c:pt idx="56">
                  <c:v>101.20000000000016</c:v>
                </c:pt>
                <c:pt idx="57">
                  <c:v>101.40000000000016</c:v>
                </c:pt>
                <c:pt idx="58">
                  <c:v>101.60000000000016</c:v>
                </c:pt>
                <c:pt idx="59">
                  <c:v>101.80000000000017</c:v>
                </c:pt>
                <c:pt idx="60">
                  <c:v>102.00000000000017</c:v>
                </c:pt>
                <c:pt idx="61">
                  <c:v>102.20000000000017</c:v>
                </c:pt>
                <c:pt idx="62">
                  <c:v>102.40000000000018</c:v>
                </c:pt>
                <c:pt idx="63">
                  <c:v>102.60000000000018</c:v>
                </c:pt>
                <c:pt idx="64">
                  <c:v>102.80000000000018</c:v>
                </c:pt>
                <c:pt idx="65">
                  <c:v>103.00000000000018</c:v>
                </c:pt>
                <c:pt idx="66">
                  <c:v>103.20000000000019</c:v>
                </c:pt>
                <c:pt idx="67">
                  <c:v>103.40000000000019</c:v>
                </c:pt>
                <c:pt idx="68">
                  <c:v>103.60000000000019</c:v>
                </c:pt>
                <c:pt idx="69">
                  <c:v>103.8000000000002</c:v>
                </c:pt>
                <c:pt idx="70">
                  <c:v>104.0000000000002</c:v>
                </c:pt>
                <c:pt idx="71">
                  <c:v>104.2000000000002</c:v>
                </c:pt>
                <c:pt idx="72">
                  <c:v>104.4000000000002</c:v>
                </c:pt>
                <c:pt idx="73">
                  <c:v>104.60000000000021</c:v>
                </c:pt>
                <c:pt idx="74">
                  <c:v>104.80000000000021</c:v>
                </c:pt>
                <c:pt idx="75">
                  <c:v>105.00000000000021</c:v>
                </c:pt>
                <c:pt idx="76">
                  <c:v>105.20000000000022</c:v>
                </c:pt>
                <c:pt idx="77">
                  <c:v>105.40000000000022</c:v>
                </c:pt>
                <c:pt idx="78">
                  <c:v>105.60000000000022</c:v>
                </c:pt>
                <c:pt idx="79">
                  <c:v>105.80000000000022</c:v>
                </c:pt>
                <c:pt idx="80">
                  <c:v>106.00000000000023</c:v>
                </c:pt>
                <c:pt idx="81">
                  <c:v>106.20000000000023</c:v>
                </c:pt>
                <c:pt idx="82">
                  <c:v>106.40000000000023</c:v>
                </c:pt>
                <c:pt idx="83">
                  <c:v>106.60000000000024</c:v>
                </c:pt>
                <c:pt idx="84">
                  <c:v>106.80000000000024</c:v>
                </c:pt>
                <c:pt idx="85">
                  <c:v>107.00000000000024</c:v>
                </c:pt>
                <c:pt idx="86">
                  <c:v>107.20000000000024</c:v>
                </c:pt>
                <c:pt idx="87">
                  <c:v>107.40000000000025</c:v>
                </c:pt>
                <c:pt idx="88">
                  <c:v>107.60000000000025</c:v>
                </c:pt>
                <c:pt idx="89">
                  <c:v>107.80000000000025</c:v>
                </c:pt>
                <c:pt idx="90">
                  <c:v>108.00000000000026</c:v>
                </c:pt>
                <c:pt idx="91">
                  <c:v>108.20000000000026</c:v>
                </c:pt>
                <c:pt idx="92">
                  <c:v>108.40000000000026</c:v>
                </c:pt>
                <c:pt idx="93">
                  <c:v>108.60000000000026</c:v>
                </c:pt>
                <c:pt idx="94">
                  <c:v>108.80000000000027</c:v>
                </c:pt>
                <c:pt idx="95">
                  <c:v>109.00000000000027</c:v>
                </c:pt>
                <c:pt idx="96">
                  <c:v>109.20000000000027</c:v>
                </c:pt>
                <c:pt idx="97">
                  <c:v>109.40000000000028</c:v>
                </c:pt>
                <c:pt idx="98">
                  <c:v>109.60000000000028</c:v>
                </c:pt>
                <c:pt idx="99">
                  <c:v>109.80000000000028</c:v>
                </c:pt>
                <c:pt idx="100">
                  <c:v>110.00000000000028</c:v>
                </c:pt>
                <c:pt idx="101">
                  <c:v>110.20000000000029</c:v>
                </c:pt>
                <c:pt idx="102">
                  <c:v>110.40000000000029</c:v>
                </c:pt>
                <c:pt idx="103">
                  <c:v>110.60000000000029</c:v>
                </c:pt>
                <c:pt idx="104">
                  <c:v>110.8000000000003</c:v>
                </c:pt>
                <c:pt idx="105">
                  <c:v>111.0000000000003</c:v>
                </c:pt>
                <c:pt idx="106">
                  <c:v>111.2000000000003</c:v>
                </c:pt>
                <c:pt idx="107">
                  <c:v>111.4000000000003</c:v>
                </c:pt>
                <c:pt idx="108">
                  <c:v>111.60000000000031</c:v>
                </c:pt>
                <c:pt idx="109">
                  <c:v>111.80000000000031</c:v>
                </c:pt>
                <c:pt idx="110">
                  <c:v>112.00000000000031</c:v>
                </c:pt>
                <c:pt idx="111">
                  <c:v>112.20000000000032</c:v>
                </c:pt>
                <c:pt idx="112">
                  <c:v>112.40000000000032</c:v>
                </c:pt>
                <c:pt idx="113">
                  <c:v>112.60000000000032</c:v>
                </c:pt>
                <c:pt idx="114">
                  <c:v>112.80000000000032</c:v>
                </c:pt>
                <c:pt idx="115">
                  <c:v>113.00000000000033</c:v>
                </c:pt>
                <c:pt idx="116">
                  <c:v>113.20000000000033</c:v>
                </c:pt>
                <c:pt idx="117">
                  <c:v>113.40000000000033</c:v>
                </c:pt>
                <c:pt idx="118">
                  <c:v>113.60000000000034</c:v>
                </c:pt>
                <c:pt idx="119">
                  <c:v>113.80000000000034</c:v>
                </c:pt>
                <c:pt idx="120">
                  <c:v>114.00000000000034</c:v>
                </c:pt>
                <c:pt idx="121">
                  <c:v>114.20000000000034</c:v>
                </c:pt>
                <c:pt idx="122">
                  <c:v>114.40000000000035</c:v>
                </c:pt>
                <c:pt idx="123">
                  <c:v>114.60000000000035</c:v>
                </c:pt>
                <c:pt idx="124">
                  <c:v>114.80000000000035</c:v>
                </c:pt>
                <c:pt idx="125">
                  <c:v>115.00000000000036</c:v>
                </c:pt>
                <c:pt idx="126">
                  <c:v>115.20000000000036</c:v>
                </c:pt>
                <c:pt idx="127">
                  <c:v>115.40000000000036</c:v>
                </c:pt>
                <c:pt idx="128">
                  <c:v>115.60000000000036</c:v>
                </c:pt>
                <c:pt idx="129">
                  <c:v>115.80000000000037</c:v>
                </c:pt>
                <c:pt idx="130">
                  <c:v>116.00000000000037</c:v>
                </c:pt>
                <c:pt idx="131">
                  <c:v>116.20000000000037</c:v>
                </c:pt>
                <c:pt idx="132">
                  <c:v>116.40000000000038</c:v>
                </c:pt>
                <c:pt idx="133">
                  <c:v>116.60000000000038</c:v>
                </c:pt>
                <c:pt idx="134">
                  <c:v>116.80000000000038</c:v>
                </c:pt>
                <c:pt idx="135">
                  <c:v>117.00000000000038</c:v>
                </c:pt>
                <c:pt idx="136">
                  <c:v>117.20000000000039</c:v>
                </c:pt>
                <c:pt idx="137">
                  <c:v>117.40000000000039</c:v>
                </c:pt>
                <c:pt idx="138">
                  <c:v>117.60000000000039</c:v>
                </c:pt>
                <c:pt idx="139">
                  <c:v>117.8000000000004</c:v>
                </c:pt>
                <c:pt idx="140">
                  <c:v>118.0000000000004</c:v>
                </c:pt>
                <c:pt idx="141">
                  <c:v>118.2000000000004</c:v>
                </c:pt>
                <c:pt idx="142">
                  <c:v>118.4000000000004</c:v>
                </c:pt>
                <c:pt idx="143">
                  <c:v>118.60000000000041</c:v>
                </c:pt>
                <c:pt idx="144">
                  <c:v>118.80000000000041</c:v>
                </c:pt>
                <c:pt idx="145">
                  <c:v>119.00000000000041</c:v>
                </c:pt>
                <c:pt idx="146">
                  <c:v>119.20000000000041</c:v>
                </c:pt>
                <c:pt idx="147">
                  <c:v>119.40000000000042</c:v>
                </c:pt>
                <c:pt idx="148">
                  <c:v>119.60000000000042</c:v>
                </c:pt>
                <c:pt idx="149">
                  <c:v>119.80000000000042</c:v>
                </c:pt>
                <c:pt idx="150">
                  <c:v>120.00000000000043</c:v>
                </c:pt>
              </c:numCache>
            </c:numRef>
          </c:cat>
          <c:val>
            <c:numRef>
              <c:f>Exo_1_Stratégie!$Z$2:$Z$154</c:f>
              <c:numCache>
                <c:formatCode>0.00</c:formatCode>
                <c:ptCount val="153"/>
                <c:pt idx="0">
                  <c:v>9</c:v>
                </c:pt>
                <c:pt idx="1">
                  <c:v>8.7999999999999972</c:v>
                </c:pt>
                <c:pt idx="2">
                  <c:v>8.5999999999999943</c:v>
                </c:pt>
                <c:pt idx="3">
                  <c:v>8.3999999999999915</c:v>
                </c:pt>
                <c:pt idx="4">
                  <c:v>8.1999999999999886</c:v>
                </c:pt>
                <c:pt idx="5">
                  <c:v>7.9999999999999858</c:v>
                </c:pt>
                <c:pt idx="6">
                  <c:v>7.7999999999999829</c:v>
                </c:pt>
                <c:pt idx="7">
                  <c:v>7.5999999999999801</c:v>
                </c:pt>
                <c:pt idx="8">
                  <c:v>7.3999999999999773</c:v>
                </c:pt>
                <c:pt idx="9">
                  <c:v>7.1999999999999744</c:v>
                </c:pt>
                <c:pt idx="10">
                  <c:v>6.9999999999999716</c:v>
                </c:pt>
                <c:pt idx="11">
                  <c:v>6.7999999999999687</c:v>
                </c:pt>
                <c:pt idx="12">
                  <c:v>6.5999999999999659</c:v>
                </c:pt>
                <c:pt idx="13">
                  <c:v>6.3999999999999631</c:v>
                </c:pt>
                <c:pt idx="14">
                  <c:v>6.1999999999999602</c:v>
                </c:pt>
                <c:pt idx="15">
                  <c:v>5.9999999999999574</c:v>
                </c:pt>
                <c:pt idx="16">
                  <c:v>5.7999999999999545</c:v>
                </c:pt>
                <c:pt idx="17">
                  <c:v>5.5999999999999517</c:v>
                </c:pt>
                <c:pt idx="18">
                  <c:v>5.3999999999999488</c:v>
                </c:pt>
                <c:pt idx="19">
                  <c:v>5.199999999999946</c:v>
                </c:pt>
                <c:pt idx="20">
                  <c:v>4.9999999999999432</c:v>
                </c:pt>
                <c:pt idx="21">
                  <c:v>4.7999999999999403</c:v>
                </c:pt>
                <c:pt idx="22">
                  <c:v>4.5999999999999375</c:v>
                </c:pt>
                <c:pt idx="23">
                  <c:v>4.3999999999999346</c:v>
                </c:pt>
                <c:pt idx="24">
                  <c:v>4.1999999999999318</c:v>
                </c:pt>
                <c:pt idx="25">
                  <c:v>3.9999999999999289</c:v>
                </c:pt>
                <c:pt idx="26">
                  <c:v>3.7999999999999261</c:v>
                </c:pt>
                <c:pt idx="27">
                  <c:v>3.5999999999999233</c:v>
                </c:pt>
                <c:pt idx="28">
                  <c:v>3.3999999999999204</c:v>
                </c:pt>
                <c:pt idx="29">
                  <c:v>3.1999999999999176</c:v>
                </c:pt>
                <c:pt idx="30">
                  <c:v>2.9999999999999147</c:v>
                </c:pt>
                <c:pt idx="31">
                  <c:v>2.7999999999999119</c:v>
                </c:pt>
                <c:pt idx="32">
                  <c:v>2.5999999999999091</c:v>
                </c:pt>
                <c:pt idx="33">
                  <c:v>2.3999999999999062</c:v>
                </c:pt>
                <c:pt idx="34">
                  <c:v>2.1999999999999034</c:v>
                </c:pt>
                <c:pt idx="35">
                  <c:v>1.9999999999999005</c:v>
                </c:pt>
                <c:pt idx="36">
                  <c:v>1.7999999999998977</c:v>
                </c:pt>
                <c:pt idx="37">
                  <c:v>1.5999999999998948</c:v>
                </c:pt>
                <c:pt idx="38">
                  <c:v>1.399999999999892</c:v>
                </c:pt>
                <c:pt idx="39">
                  <c:v>1.1999999999998892</c:v>
                </c:pt>
                <c:pt idx="40">
                  <c:v>0.99999999999988631</c:v>
                </c:pt>
                <c:pt idx="41">
                  <c:v>0.79999999999988347</c:v>
                </c:pt>
                <c:pt idx="42">
                  <c:v>0.59999999999988063</c:v>
                </c:pt>
                <c:pt idx="43">
                  <c:v>0.39999999999987779</c:v>
                </c:pt>
                <c:pt idx="44">
                  <c:v>0.19999999999987494</c:v>
                </c:pt>
                <c:pt idx="45">
                  <c:v>-1.2789769243681803E-13</c:v>
                </c:pt>
                <c:pt idx="46">
                  <c:v>-0.20000000000013074</c:v>
                </c:pt>
                <c:pt idx="47">
                  <c:v>-0.40000000000013358</c:v>
                </c:pt>
                <c:pt idx="48">
                  <c:v>-0.60000000000013642</c:v>
                </c:pt>
                <c:pt idx="49">
                  <c:v>-0.80000000000013927</c:v>
                </c:pt>
                <c:pt idx="50">
                  <c:v>-1.0000000000001421</c:v>
                </c:pt>
                <c:pt idx="51">
                  <c:v>-1.200000000000145</c:v>
                </c:pt>
                <c:pt idx="52">
                  <c:v>-1.4000000000001478</c:v>
                </c:pt>
                <c:pt idx="53">
                  <c:v>-1.6000000000001506</c:v>
                </c:pt>
                <c:pt idx="54">
                  <c:v>-1.8000000000001535</c:v>
                </c:pt>
                <c:pt idx="55">
                  <c:v>-2.0000000000001563</c:v>
                </c:pt>
                <c:pt idx="56">
                  <c:v>-2.2000000000001592</c:v>
                </c:pt>
                <c:pt idx="57">
                  <c:v>-2.400000000000162</c:v>
                </c:pt>
                <c:pt idx="58">
                  <c:v>-2.6000000000001648</c:v>
                </c:pt>
                <c:pt idx="59">
                  <c:v>-2.8000000000001677</c:v>
                </c:pt>
                <c:pt idx="60">
                  <c:v>-3.0000000000001705</c:v>
                </c:pt>
                <c:pt idx="61">
                  <c:v>-3.2000000000001734</c:v>
                </c:pt>
                <c:pt idx="62">
                  <c:v>-3.4000000000001762</c:v>
                </c:pt>
                <c:pt idx="63">
                  <c:v>-3.6000000000001791</c:v>
                </c:pt>
                <c:pt idx="64">
                  <c:v>-3.8000000000001819</c:v>
                </c:pt>
                <c:pt idx="65">
                  <c:v>-4.0000000000001847</c:v>
                </c:pt>
                <c:pt idx="66">
                  <c:v>-4.2000000000001876</c:v>
                </c:pt>
                <c:pt idx="67">
                  <c:v>-4.4000000000001904</c:v>
                </c:pt>
                <c:pt idx="68">
                  <c:v>-4.6000000000001933</c:v>
                </c:pt>
                <c:pt idx="69">
                  <c:v>-4.8000000000001961</c:v>
                </c:pt>
                <c:pt idx="70">
                  <c:v>-5</c:v>
                </c:pt>
                <c:pt idx="71">
                  <c:v>-5</c:v>
                </c:pt>
                <c:pt idx="72">
                  <c:v>-5</c:v>
                </c:pt>
                <c:pt idx="73">
                  <c:v>-5</c:v>
                </c:pt>
                <c:pt idx="74">
                  <c:v>-5</c:v>
                </c:pt>
                <c:pt idx="75">
                  <c:v>-5</c:v>
                </c:pt>
                <c:pt idx="76">
                  <c:v>-5</c:v>
                </c:pt>
                <c:pt idx="77">
                  <c:v>-5</c:v>
                </c:pt>
                <c:pt idx="78">
                  <c:v>-5</c:v>
                </c:pt>
                <c:pt idx="79">
                  <c:v>-5</c:v>
                </c:pt>
                <c:pt idx="80">
                  <c:v>-5</c:v>
                </c:pt>
                <c:pt idx="81">
                  <c:v>-5</c:v>
                </c:pt>
                <c:pt idx="82">
                  <c:v>-5</c:v>
                </c:pt>
                <c:pt idx="83">
                  <c:v>-4.8999999999997641</c:v>
                </c:pt>
                <c:pt idx="84">
                  <c:v>-4.6999999999997613</c:v>
                </c:pt>
                <c:pt idx="85">
                  <c:v>-4.4999999999997584</c:v>
                </c:pt>
                <c:pt idx="86">
                  <c:v>-4.2999999999997556</c:v>
                </c:pt>
                <c:pt idx="87">
                  <c:v>-4.0999999999997527</c:v>
                </c:pt>
                <c:pt idx="88">
                  <c:v>-3.8999999999997499</c:v>
                </c:pt>
                <c:pt idx="89">
                  <c:v>-3.699999999999747</c:v>
                </c:pt>
                <c:pt idx="90">
                  <c:v>-3.4999999999997442</c:v>
                </c:pt>
                <c:pt idx="91">
                  <c:v>-3.2999999999997414</c:v>
                </c:pt>
                <c:pt idx="92">
                  <c:v>-3.0999999999997385</c:v>
                </c:pt>
                <c:pt idx="93">
                  <c:v>-2.8999999999997357</c:v>
                </c:pt>
                <c:pt idx="94">
                  <c:v>-2.6999999999997328</c:v>
                </c:pt>
                <c:pt idx="95">
                  <c:v>-2.49999999999973</c:v>
                </c:pt>
                <c:pt idx="96">
                  <c:v>-2.2999999999997272</c:v>
                </c:pt>
                <c:pt idx="97">
                  <c:v>-2.0999999999997243</c:v>
                </c:pt>
                <c:pt idx="98">
                  <c:v>-1.8999999999997215</c:v>
                </c:pt>
                <c:pt idx="99">
                  <c:v>-1.6999999999997186</c:v>
                </c:pt>
                <c:pt idx="100">
                  <c:v>-1.4999999999997158</c:v>
                </c:pt>
                <c:pt idx="101">
                  <c:v>-1.2999999999997129</c:v>
                </c:pt>
                <c:pt idx="102">
                  <c:v>-1.0999999999997101</c:v>
                </c:pt>
                <c:pt idx="103">
                  <c:v>-0.89999999999970726</c:v>
                </c:pt>
                <c:pt idx="104">
                  <c:v>-0.69999999999970441</c:v>
                </c:pt>
                <c:pt idx="105">
                  <c:v>-0.49999999999970157</c:v>
                </c:pt>
                <c:pt idx="106">
                  <c:v>-0.29999999999969873</c:v>
                </c:pt>
                <c:pt idx="107">
                  <c:v>-9.9999999999695888E-2</c:v>
                </c:pt>
                <c:pt idx="108">
                  <c:v>0.10000000000030695</c:v>
                </c:pt>
                <c:pt idx="109">
                  <c:v>0.3000000000003098</c:v>
                </c:pt>
                <c:pt idx="110">
                  <c:v>0.50000000000031264</c:v>
                </c:pt>
                <c:pt idx="111">
                  <c:v>0.70000000000031548</c:v>
                </c:pt>
                <c:pt idx="112">
                  <c:v>0.90000000000031832</c:v>
                </c:pt>
                <c:pt idx="113">
                  <c:v>1.1000000000003212</c:v>
                </c:pt>
                <c:pt idx="114">
                  <c:v>1.300000000000324</c:v>
                </c:pt>
                <c:pt idx="115">
                  <c:v>1.5000000000003268</c:v>
                </c:pt>
                <c:pt idx="116">
                  <c:v>1.7000000000003297</c:v>
                </c:pt>
                <c:pt idx="117">
                  <c:v>1.9000000000003325</c:v>
                </c:pt>
                <c:pt idx="118">
                  <c:v>2.1000000000003354</c:v>
                </c:pt>
                <c:pt idx="119">
                  <c:v>2.3000000000003382</c:v>
                </c:pt>
                <c:pt idx="120">
                  <c:v>2.5000000000003411</c:v>
                </c:pt>
                <c:pt idx="121">
                  <c:v>2.7000000000003439</c:v>
                </c:pt>
                <c:pt idx="122">
                  <c:v>2.9000000000003467</c:v>
                </c:pt>
                <c:pt idx="123">
                  <c:v>3.1000000000003496</c:v>
                </c:pt>
                <c:pt idx="124">
                  <c:v>3.3000000000003524</c:v>
                </c:pt>
                <c:pt idx="125">
                  <c:v>3.5000000000003553</c:v>
                </c:pt>
                <c:pt idx="126">
                  <c:v>3.7000000000003581</c:v>
                </c:pt>
                <c:pt idx="127">
                  <c:v>3.900000000000361</c:v>
                </c:pt>
                <c:pt idx="128">
                  <c:v>4.1000000000003638</c:v>
                </c:pt>
                <c:pt idx="129">
                  <c:v>4.3000000000003666</c:v>
                </c:pt>
                <c:pt idx="130">
                  <c:v>4.5000000000003695</c:v>
                </c:pt>
                <c:pt idx="131">
                  <c:v>4.7000000000003723</c:v>
                </c:pt>
                <c:pt idx="132">
                  <c:v>4.9000000000003752</c:v>
                </c:pt>
                <c:pt idx="133">
                  <c:v>5.100000000000378</c:v>
                </c:pt>
                <c:pt idx="134">
                  <c:v>5.3000000000003809</c:v>
                </c:pt>
                <c:pt idx="135">
                  <c:v>5.5000000000003837</c:v>
                </c:pt>
                <c:pt idx="136">
                  <c:v>5.7000000000003865</c:v>
                </c:pt>
                <c:pt idx="137">
                  <c:v>5.9000000000003894</c:v>
                </c:pt>
                <c:pt idx="138">
                  <c:v>6.1000000000003922</c:v>
                </c:pt>
                <c:pt idx="139">
                  <c:v>6.3000000000003951</c:v>
                </c:pt>
                <c:pt idx="140">
                  <c:v>6.5000000000003979</c:v>
                </c:pt>
                <c:pt idx="141">
                  <c:v>6.7000000000004007</c:v>
                </c:pt>
                <c:pt idx="142">
                  <c:v>6.9000000000004036</c:v>
                </c:pt>
                <c:pt idx="143">
                  <c:v>7.1000000000004064</c:v>
                </c:pt>
                <c:pt idx="144">
                  <c:v>7.3000000000004093</c:v>
                </c:pt>
                <c:pt idx="145">
                  <c:v>7.5000000000004121</c:v>
                </c:pt>
                <c:pt idx="146">
                  <c:v>7.700000000000415</c:v>
                </c:pt>
                <c:pt idx="147">
                  <c:v>7.9000000000004178</c:v>
                </c:pt>
                <c:pt idx="148">
                  <c:v>8.1000000000004206</c:v>
                </c:pt>
                <c:pt idx="149">
                  <c:v>8.3000000000004235</c:v>
                </c:pt>
                <c:pt idx="150">
                  <c:v>8.5000000000004263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Exo_1_Stratégie!$W$1</c:f>
              <c:strCache>
                <c:ptCount val="1"/>
                <c:pt idx="0">
                  <c:v>Put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Exo_1_Stratégie!$W$2:$W$152</c:f>
              <c:numCache>
                <c:formatCode>0.00</c:formatCode>
                <c:ptCount val="151"/>
                <c:pt idx="0">
                  <c:v>11</c:v>
                </c:pt>
                <c:pt idx="1">
                  <c:v>10.799999999999997</c:v>
                </c:pt>
                <c:pt idx="2">
                  <c:v>10.599999999999994</c:v>
                </c:pt>
                <c:pt idx="3">
                  <c:v>10.399999999999991</c:v>
                </c:pt>
                <c:pt idx="4">
                  <c:v>10.199999999999989</c:v>
                </c:pt>
                <c:pt idx="5">
                  <c:v>9.9999999999999858</c:v>
                </c:pt>
                <c:pt idx="6">
                  <c:v>9.7999999999999829</c:v>
                </c:pt>
                <c:pt idx="7">
                  <c:v>9.5999999999999801</c:v>
                </c:pt>
                <c:pt idx="8">
                  <c:v>9.3999999999999773</c:v>
                </c:pt>
                <c:pt idx="9">
                  <c:v>9.1999999999999744</c:v>
                </c:pt>
                <c:pt idx="10">
                  <c:v>8.9999999999999716</c:v>
                </c:pt>
                <c:pt idx="11">
                  <c:v>8.7999999999999687</c:v>
                </c:pt>
                <c:pt idx="12">
                  <c:v>8.5999999999999659</c:v>
                </c:pt>
                <c:pt idx="13">
                  <c:v>8.3999999999999631</c:v>
                </c:pt>
                <c:pt idx="14">
                  <c:v>8.1999999999999602</c:v>
                </c:pt>
                <c:pt idx="15">
                  <c:v>7.9999999999999574</c:v>
                </c:pt>
                <c:pt idx="16">
                  <c:v>7.7999999999999545</c:v>
                </c:pt>
                <c:pt idx="17">
                  <c:v>7.5999999999999517</c:v>
                </c:pt>
                <c:pt idx="18">
                  <c:v>7.3999999999999488</c:v>
                </c:pt>
                <c:pt idx="19">
                  <c:v>7.199999999999946</c:v>
                </c:pt>
                <c:pt idx="20">
                  <c:v>6.9999999999999432</c:v>
                </c:pt>
                <c:pt idx="21">
                  <c:v>6.7999999999999403</c:v>
                </c:pt>
                <c:pt idx="22">
                  <c:v>6.5999999999999375</c:v>
                </c:pt>
                <c:pt idx="23">
                  <c:v>6.3999999999999346</c:v>
                </c:pt>
                <c:pt idx="24">
                  <c:v>6.1999999999999318</c:v>
                </c:pt>
                <c:pt idx="25">
                  <c:v>5.9999999999999289</c:v>
                </c:pt>
                <c:pt idx="26">
                  <c:v>5.7999999999999261</c:v>
                </c:pt>
                <c:pt idx="27">
                  <c:v>5.5999999999999233</c:v>
                </c:pt>
                <c:pt idx="28">
                  <c:v>5.3999999999999204</c:v>
                </c:pt>
                <c:pt idx="29">
                  <c:v>5.1999999999999176</c:v>
                </c:pt>
                <c:pt idx="30">
                  <c:v>4.9999999999999147</c:v>
                </c:pt>
                <c:pt idx="31">
                  <c:v>4.7999999999999119</c:v>
                </c:pt>
                <c:pt idx="32">
                  <c:v>4.5999999999999091</c:v>
                </c:pt>
                <c:pt idx="33">
                  <c:v>4.3999999999999062</c:v>
                </c:pt>
                <c:pt idx="34">
                  <c:v>4.1999999999999034</c:v>
                </c:pt>
                <c:pt idx="35">
                  <c:v>3.9999999999999005</c:v>
                </c:pt>
                <c:pt idx="36">
                  <c:v>3.7999999999998977</c:v>
                </c:pt>
                <c:pt idx="37">
                  <c:v>3.5999999999998948</c:v>
                </c:pt>
                <c:pt idx="38">
                  <c:v>3.399999999999892</c:v>
                </c:pt>
                <c:pt idx="39">
                  <c:v>3.1999999999998892</c:v>
                </c:pt>
                <c:pt idx="40">
                  <c:v>2.9999999999998863</c:v>
                </c:pt>
                <c:pt idx="41">
                  <c:v>2.7999999999998835</c:v>
                </c:pt>
                <c:pt idx="42">
                  <c:v>2.5999999999998806</c:v>
                </c:pt>
                <c:pt idx="43">
                  <c:v>2.3999999999998778</c:v>
                </c:pt>
                <c:pt idx="44">
                  <c:v>2.1999999999998749</c:v>
                </c:pt>
                <c:pt idx="45">
                  <c:v>1.9999999999998721</c:v>
                </c:pt>
                <c:pt idx="46">
                  <c:v>1.7999999999998693</c:v>
                </c:pt>
                <c:pt idx="47">
                  <c:v>1.5999999999998664</c:v>
                </c:pt>
                <c:pt idx="48">
                  <c:v>1.3999999999998636</c:v>
                </c:pt>
                <c:pt idx="49">
                  <c:v>1.1999999999998607</c:v>
                </c:pt>
                <c:pt idx="50">
                  <c:v>0.99999999999985789</c:v>
                </c:pt>
                <c:pt idx="51">
                  <c:v>0.79999999999985505</c:v>
                </c:pt>
                <c:pt idx="52">
                  <c:v>0.59999999999985221</c:v>
                </c:pt>
                <c:pt idx="53">
                  <c:v>0.39999999999984936</c:v>
                </c:pt>
                <c:pt idx="54">
                  <c:v>0.19999999999984652</c:v>
                </c:pt>
                <c:pt idx="55">
                  <c:v>-1.5631940186722204E-13</c:v>
                </c:pt>
                <c:pt idx="56">
                  <c:v>-0.20000000000015916</c:v>
                </c:pt>
                <c:pt idx="57">
                  <c:v>-0.400000000000162</c:v>
                </c:pt>
                <c:pt idx="58">
                  <c:v>-0.60000000000016485</c:v>
                </c:pt>
                <c:pt idx="59">
                  <c:v>-0.80000000000016769</c:v>
                </c:pt>
                <c:pt idx="60">
                  <c:v>-1.0000000000001705</c:v>
                </c:pt>
                <c:pt idx="61">
                  <c:v>-1.2000000000001734</c:v>
                </c:pt>
                <c:pt idx="62">
                  <c:v>-1.4000000000001762</c:v>
                </c:pt>
                <c:pt idx="63">
                  <c:v>-1.6000000000001791</c:v>
                </c:pt>
                <c:pt idx="64">
                  <c:v>-1.8000000000001819</c:v>
                </c:pt>
                <c:pt idx="65">
                  <c:v>-2.0000000000001847</c:v>
                </c:pt>
                <c:pt idx="66">
                  <c:v>-2.2000000000001876</c:v>
                </c:pt>
                <c:pt idx="67">
                  <c:v>-2.4000000000001904</c:v>
                </c:pt>
                <c:pt idx="68">
                  <c:v>-2.6000000000001933</c:v>
                </c:pt>
                <c:pt idx="69">
                  <c:v>-2.8000000000001961</c:v>
                </c:pt>
                <c:pt idx="70">
                  <c:v>-3</c:v>
                </c:pt>
                <c:pt idx="71">
                  <c:v>-3</c:v>
                </c:pt>
                <c:pt idx="72">
                  <c:v>-3</c:v>
                </c:pt>
                <c:pt idx="73">
                  <c:v>-3</c:v>
                </c:pt>
                <c:pt idx="74">
                  <c:v>-3</c:v>
                </c:pt>
                <c:pt idx="75">
                  <c:v>-3</c:v>
                </c:pt>
                <c:pt idx="76">
                  <c:v>-3</c:v>
                </c:pt>
                <c:pt idx="77">
                  <c:v>-3</c:v>
                </c:pt>
                <c:pt idx="78">
                  <c:v>-3</c:v>
                </c:pt>
                <c:pt idx="79">
                  <c:v>-3</c:v>
                </c:pt>
                <c:pt idx="80">
                  <c:v>-3</c:v>
                </c:pt>
                <c:pt idx="81">
                  <c:v>-3</c:v>
                </c:pt>
                <c:pt idx="82">
                  <c:v>-3</c:v>
                </c:pt>
                <c:pt idx="83">
                  <c:v>-3</c:v>
                </c:pt>
                <c:pt idx="84">
                  <c:v>-3</c:v>
                </c:pt>
                <c:pt idx="85">
                  <c:v>-3</c:v>
                </c:pt>
                <c:pt idx="86">
                  <c:v>-3</c:v>
                </c:pt>
                <c:pt idx="87">
                  <c:v>-3</c:v>
                </c:pt>
                <c:pt idx="88">
                  <c:v>-3</c:v>
                </c:pt>
                <c:pt idx="89">
                  <c:v>-3</c:v>
                </c:pt>
                <c:pt idx="90">
                  <c:v>-3</c:v>
                </c:pt>
                <c:pt idx="91">
                  <c:v>-3</c:v>
                </c:pt>
                <c:pt idx="92">
                  <c:v>-3</c:v>
                </c:pt>
                <c:pt idx="93">
                  <c:v>-3</c:v>
                </c:pt>
                <c:pt idx="94">
                  <c:v>-3</c:v>
                </c:pt>
                <c:pt idx="95">
                  <c:v>-3</c:v>
                </c:pt>
                <c:pt idx="96">
                  <c:v>-3</c:v>
                </c:pt>
                <c:pt idx="97">
                  <c:v>-3</c:v>
                </c:pt>
                <c:pt idx="98">
                  <c:v>-3</c:v>
                </c:pt>
                <c:pt idx="99">
                  <c:v>-3</c:v>
                </c:pt>
                <c:pt idx="100">
                  <c:v>-3</c:v>
                </c:pt>
                <c:pt idx="101">
                  <c:v>-3</c:v>
                </c:pt>
                <c:pt idx="102">
                  <c:v>-3</c:v>
                </c:pt>
                <c:pt idx="103">
                  <c:v>-3</c:v>
                </c:pt>
                <c:pt idx="104">
                  <c:v>-3</c:v>
                </c:pt>
                <c:pt idx="105">
                  <c:v>-3</c:v>
                </c:pt>
                <c:pt idx="106">
                  <c:v>-3</c:v>
                </c:pt>
                <c:pt idx="107">
                  <c:v>-3</c:v>
                </c:pt>
                <c:pt idx="108">
                  <c:v>-3</c:v>
                </c:pt>
                <c:pt idx="109">
                  <c:v>-3</c:v>
                </c:pt>
                <c:pt idx="110">
                  <c:v>-3</c:v>
                </c:pt>
                <c:pt idx="111">
                  <c:v>-3</c:v>
                </c:pt>
                <c:pt idx="112">
                  <c:v>-3</c:v>
                </c:pt>
                <c:pt idx="113">
                  <c:v>-3</c:v>
                </c:pt>
                <c:pt idx="114">
                  <c:v>-3</c:v>
                </c:pt>
                <c:pt idx="115">
                  <c:v>-3</c:v>
                </c:pt>
                <c:pt idx="116">
                  <c:v>-3</c:v>
                </c:pt>
                <c:pt idx="117">
                  <c:v>-3</c:v>
                </c:pt>
                <c:pt idx="118">
                  <c:v>-3</c:v>
                </c:pt>
                <c:pt idx="119">
                  <c:v>-3</c:v>
                </c:pt>
                <c:pt idx="120">
                  <c:v>-3</c:v>
                </c:pt>
                <c:pt idx="121">
                  <c:v>-3</c:v>
                </c:pt>
                <c:pt idx="122">
                  <c:v>-3</c:v>
                </c:pt>
                <c:pt idx="123">
                  <c:v>-3</c:v>
                </c:pt>
                <c:pt idx="124">
                  <c:v>-3</c:v>
                </c:pt>
                <c:pt idx="125">
                  <c:v>-3</c:v>
                </c:pt>
                <c:pt idx="126">
                  <c:v>-3</c:v>
                </c:pt>
                <c:pt idx="127">
                  <c:v>-3</c:v>
                </c:pt>
                <c:pt idx="128">
                  <c:v>-3</c:v>
                </c:pt>
                <c:pt idx="129">
                  <c:v>-3</c:v>
                </c:pt>
                <c:pt idx="130">
                  <c:v>-3</c:v>
                </c:pt>
                <c:pt idx="131">
                  <c:v>-3</c:v>
                </c:pt>
                <c:pt idx="132">
                  <c:v>-3</c:v>
                </c:pt>
                <c:pt idx="133">
                  <c:v>-3</c:v>
                </c:pt>
                <c:pt idx="134">
                  <c:v>-3</c:v>
                </c:pt>
                <c:pt idx="135">
                  <c:v>-3</c:v>
                </c:pt>
                <c:pt idx="136">
                  <c:v>-3</c:v>
                </c:pt>
                <c:pt idx="137">
                  <c:v>-3</c:v>
                </c:pt>
                <c:pt idx="138">
                  <c:v>-3</c:v>
                </c:pt>
                <c:pt idx="139">
                  <c:v>-3</c:v>
                </c:pt>
                <c:pt idx="140">
                  <c:v>-3</c:v>
                </c:pt>
                <c:pt idx="141">
                  <c:v>-3</c:v>
                </c:pt>
                <c:pt idx="142">
                  <c:v>-3</c:v>
                </c:pt>
                <c:pt idx="143">
                  <c:v>-3</c:v>
                </c:pt>
                <c:pt idx="144">
                  <c:v>-3</c:v>
                </c:pt>
                <c:pt idx="145">
                  <c:v>-3</c:v>
                </c:pt>
                <c:pt idx="146">
                  <c:v>-3</c:v>
                </c:pt>
                <c:pt idx="147">
                  <c:v>-3</c:v>
                </c:pt>
                <c:pt idx="148">
                  <c:v>-3</c:v>
                </c:pt>
                <c:pt idx="149">
                  <c:v>-3</c:v>
                </c:pt>
                <c:pt idx="150">
                  <c:v>-3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Exo_1_Stratégie!$X$1</c:f>
              <c:strCache>
                <c:ptCount val="1"/>
                <c:pt idx="0">
                  <c:v>Call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Exo_1_Stratégie!$X$2:$X$152</c:f>
              <c:numCache>
                <c:formatCode>0.00</c:formatCode>
                <c:ptCount val="15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-1.8999999999997641</c:v>
                </c:pt>
                <c:pt idx="84">
                  <c:v>-1.6999999999997613</c:v>
                </c:pt>
                <c:pt idx="85">
                  <c:v>-1.4999999999997584</c:v>
                </c:pt>
                <c:pt idx="86">
                  <c:v>-1.2999999999997556</c:v>
                </c:pt>
                <c:pt idx="87">
                  <c:v>-1.0999999999997527</c:v>
                </c:pt>
                <c:pt idx="88">
                  <c:v>-0.89999999999974989</c:v>
                </c:pt>
                <c:pt idx="89">
                  <c:v>-0.69999999999974705</c:v>
                </c:pt>
                <c:pt idx="90">
                  <c:v>-0.4999999999997442</c:v>
                </c:pt>
                <c:pt idx="91">
                  <c:v>-0.29999999999974136</c:v>
                </c:pt>
                <c:pt idx="92">
                  <c:v>-9.999999999973852E-2</c:v>
                </c:pt>
                <c:pt idx="93">
                  <c:v>0.10000000000026432</c:v>
                </c:pt>
                <c:pt idx="94">
                  <c:v>0.30000000000026716</c:v>
                </c:pt>
                <c:pt idx="95">
                  <c:v>0.50000000000027001</c:v>
                </c:pt>
                <c:pt idx="96">
                  <c:v>0.70000000000027285</c:v>
                </c:pt>
                <c:pt idx="97">
                  <c:v>0.90000000000027569</c:v>
                </c:pt>
                <c:pt idx="98">
                  <c:v>1.1000000000002785</c:v>
                </c:pt>
                <c:pt idx="99">
                  <c:v>1.3000000000002814</c:v>
                </c:pt>
                <c:pt idx="100">
                  <c:v>1.5000000000002842</c:v>
                </c:pt>
                <c:pt idx="101">
                  <c:v>1.7000000000002871</c:v>
                </c:pt>
                <c:pt idx="102">
                  <c:v>1.9000000000002899</c:v>
                </c:pt>
                <c:pt idx="103">
                  <c:v>2.1000000000002927</c:v>
                </c:pt>
                <c:pt idx="104">
                  <c:v>2.3000000000002956</c:v>
                </c:pt>
                <c:pt idx="105">
                  <c:v>2.5000000000002984</c:v>
                </c:pt>
                <c:pt idx="106">
                  <c:v>2.7000000000003013</c:v>
                </c:pt>
                <c:pt idx="107">
                  <c:v>2.9000000000003041</c:v>
                </c:pt>
                <c:pt idx="108">
                  <c:v>3.100000000000307</c:v>
                </c:pt>
                <c:pt idx="109">
                  <c:v>3.3000000000003098</c:v>
                </c:pt>
                <c:pt idx="110">
                  <c:v>3.5000000000003126</c:v>
                </c:pt>
                <c:pt idx="111">
                  <c:v>3.7000000000003155</c:v>
                </c:pt>
                <c:pt idx="112">
                  <c:v>3.9000000000003183</c:v>
                </c:pt>
                <c:pt idx="113">
                  <c:v>4.1000000000003212</c:v>
                </c:pt>
                <c:pt idx="114">
                  <c:v>4.300000000000324</c:v>
                </c:pt>
                <c:pt idx="115">
                  <c:v>4.5000000000003268</c:v>
                </c:pt>
                <c:pt idx="116">
                  <c:v>4.7000000000003297</c:v>
                </c:pt>
                <c:pt idx="117">
                  <c:v>4.9000000000003325</c:v>
                </c:pt>
                <c:pt idx="118">
                  <c:v>5.1000000000003354</c:v>
                </c:pt>
                <c:pt idx="119">
                  <c:v>5.3000000000003382</c:v>
                </c:pt>
                <c:pt idx="120">
                  <c:v>5.5000000000003411</c:v>
                </c:pt>
                <c:pt idx="121">
                  <c:v>5.7000000000003439</c:v>
                </c:pt>
                <c:pt idx="122">
                  <c:v>5.9000000000003467</c:v>
                </c:pt>
                <c:pt idx="123">
                  <c:v>6.1000000000003496</c:v>
                </c:pt>
                <c:pt idx="124">
                  <c:v>6.3000000000003524</c:v>
                </c:pt>
                <c:pt idx="125">
                  <c:v>6.5000000000003553</c:v>
                </c:pt>
                <c:pt idx="126">
                  <c:v>6.7000000000003581</c:v>
                </c:pt>
                <c:pt idx="127">
                  <c:v>6.900000000000361</c:v>
                </c:pt>
                <c:pt idx="128">
                  <c:v>7.1000000000003638</c:v>
                </c:pt>
                <c:pt idx="129">
                  <c:v>7.3000000000003666</c:v>
                </c:pt>
                <c:pt idx="130">
                  <c:v>7.5000000000003695</c:v>
                </c:pt>
                <c:pt idx="131">
                  <c:v>7.7000000000003723</c:v>
                </c:pt>
                <c:pt idx="132">
                  <c:v>7.9000000000003752</c:v>
                </c:pt>
                <c:pt idx="133">
                  <c:v>8.100000000000378</c:v>
                </c:pt>
                <c:pt idx="134">
                  <c:v>8.3000000000003809</c:v>
                </c:pt>
                <c:pt idx="135">
                  <c:v>8.5000000000003837</c:v>
                </c:pt>
                <c:pt idx="136">
                  <c:v>8.7000000000003865</c:v>
                </c:pt>
                <c:pt idx="137">
                  <c:v>8.9000000000003894</c:v>
                </c:pt>
                <c:pt idx="138">
                  <c:v>9.1000000000003922</c:v>
                </c:pt>
                <c:pt idx="139">
                  <c:v>9.3000000000003951</c:v>
                </c:pt>
                <c:pt idx="140">
                  <c:v>9.5000000000003979</c:v>
                </c:pt>
                <c:pt idx="141">
                  <c:v>9.7000000000004007</c:v>
                </c:pt>
                <c:pt idx="142">
                  <c:v>9.9000000000004036</c:v>
                </c:pt>
                <c:pt idx="143">
                  <c:v>10.100000000000406</c:v>
                </c:pt>
                <c:pt idx="144">
                  <c:v>10.300000000000409</c:v>
                </c:pt>
                <c:pt idx="145">
                  <c:v>10.500000000000412</c:v>
                </c:pt>
                <c:pt idx="146">
                  <c:v>10.700000000000415</c:v>
                </c:pt>
                <c:pt idx="147">
                  <c:v>10.900000000000418</c:v>
                </c:pt>
                <c:pt idx="148">
                  <c:v>11.100000000000421</c:v>
                </c:pt>
                <c:pt idx="149">
                  <c:v>11.300000000000423</c:v>
                </c:pt>
                <c:pt idx="150">
                  <c:v>11.500000000000426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10048"/>
        <c:axId val="155058176"/>
      </c:lineChart>
      <c:catAx>
        <c:axId val="15341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Valeur du sous jacent</a:t>
                </a:r>
              </a:p>
            </c:rich>
          </c:tx>
          <c:layout>
            <c:manualLayout>
              <c:xMode val="edge"/>
              <c:yMode val="edge"/>
              <c:x val="0.40901249562175612"/>
              <c:y val="0.869568260489178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058176"/>
        <c:crossesAt val="-6"/>
        <c:auto val="1"/>
        <c:lblAlgn val="ctr"/>
        <c:lblOffset val="100"/>
        <c:tickLblSkip val="10"/>
        <c:tickMarkSkip val="10"/>
        <c:noMultiLvlLbl val="0"/>
      </c:catAx>
      <c:valAx>
        <c:axId val="155058176"/>
        <c:scaling>
          <c:orientation val="minMax"/>
          <c:max val="4"/>
          <c:min val="-6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Prime</a:t>
                </a:r>
              </a:p>
            </c:rich>
          </c:tx>
          <c:layout>
            <c:manualLayout>
              <c:xMode val="edge"/>
              <c:yMode val="edge"/>
              <c:x val="2.5996533795493933E-2"/>
              <c:y val="0.409421811404009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10048"/>
        <c:crosses val="autoZero"/>
        <c:crossBetween val="between"/>
        <c:majorUnit val="2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25303292894281"/>
          <c:y val="0.11231922096694436"/>
          <c:w val="0.83015670701474265"/>
          <c:h val="7.24641485031762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STRIP et STRAP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896889225745174E-2"/>
          <c:y val="0.1811770986253837"/>
          <c:w val="0.86105520232430843"/>
          <c:h val="0.71314827172027229"/>
        </c:manualLayout>
      </c:layout>
      <c:lineChart>
        <c:grouping val="standard"/>
        <c:varyColors val="0"/>
        <c:ser>
          <c:idx val="3"/>
          <c:order val="0"/>
          <c:tx>
            <c:strRef>
              <c:f>STRIP_STRAP!$O$1</c:f>
              <c:strCache>
                <c:ptCount val="1"/>
                <c:pt idx="0">
                  <c:v>STRIP</c:v>
                </c:pt>
              </c:strCache>
            </c:strRef>
          </c:tx>
          <c:marker>
            <c:symbol val="none"/>
          </c:marker>
          <c:cat>
            <c:numRef>
              <c:f>STRIP_STRAP!$J$2:$J$152</c:f>
              <c:numCache>
                <c:formatCode>0.00</c:formatCode>
                <c:ptCount val="151"/>
                <c:pt idx="0">
                  <c:v>90</c:v>
                </c:pt>
                <c:pt idx="1">
                  <c:v>90.25</c:v>
                </c:pt>
                <c:pt idx="2">
                  <c:v>90.5</c:v>
                </c:pt>
                <c:pt idx="3">
                  <c:v>90.75</c:v>
                </c:pt>
                <c:pt idx="4">
                  <c:v>91</c:v>
                </c:pt>
                <c:pt idx="5">
                  <c:v>91.25</c:v>
                </c:pt>
                <c:pt idx="6">
                  <c:v>91.5</c:v>
                </c:pt>
                <c:pt idx="7">
                  <c:v>91.75</c:v>
                </c:pt>
                <c:pt idx="8">
                  <c:v>92</c:v>
                </c:pt>
                <c:pt idx="9">
                  <c:v>92.25</c:v>
                </c:pt>
                <c:pt idx="10">
                  <c:v>92.5</c:v>
                </c:pt>
                <c:pt idx="11">
                  <c:v>92.75</c:v>
                </c:pt>
                <c:pt idx="12">
                  <c:v>93</c:v>
                </c:pt>
                <c:pt idx="13">
                  <c:v>93.25</c:v>
                </c:pt>
                <c:pt idx="14">
                  <c:v>93.5</c:v>
                </c:pt>
                <c:pt idx="15">
                  <c:v>93.75</c:v>
                </c:pt>
                <c:pt idx="16">
                  <c:v>94</c:v>
                </c:pt>
                <c:pt idx="17">
                  <c:v>94.25</c:v>
                </c:pt>
                <c:pt idx="18">
                  <c:v>94.5</c:v>
                </c:pt>
                <c:pt idx="19">
                  <c:v>94.75</c:v>
                </c:pt>
                <c:pt idx="20">
                  <c:v>95</c:v>
                </c:pt>
                <c:pt idx="21">
                  <c:v>95.25</c:v>
                </c:pt>
                <c:pt idx="22">
                  <c:v>95.5</c:v>
                </c:pt>
                <c:pt idx="23">
                  <c:v>95.75</c:v>
                </c:pt>
                <c:pt idx="24">
                  <c:v>96</c:v>
                </c:pt>
                <c:pt idx="25">
                  <c:v>96.25</c:v>
                </c:pt>
                <c:pt idx="26">
                  <c:v>96.5</c:v>
                </c:pt>
                <c:pt idx="27">
                  <c:v>96.75</c:v>
                </c:pt>
                <c:pt idx="28">
                  <c:v>97</c:v>
                </c:pt>
                <c:pt idx="29">
                  <c:v>97.25</c:v>
                </c:pt>
                <c:pt idx="30">
                  <c:v>97.5</c:v>
                </c:pt>
                <c:pt idx="31">
                  <c:v>97.75</c:v>
                </c:pt>
                <c:pt idx="32">
                  <c:v>98</c:v>
                </c:pt>
                <c:pt idx="33">
                  <c:v>98.25</c:v>
                </c:pt>
                <c:pt idx="34">
                  <c:v>98.5</c:v>
                </c:pt>
                <c:pt idx="35">
                  <c:v>98.75</c:v>
                </c:pt>
                <c:pt idx="36">
                  <c:v>99</c:v>
                </c:pt>
                <c:pt idx="37">
                  <c:v>99.25</c:v>
                </c:pt>
                <c:pt idx="38">
                  <c:v>99.5</c:v>
                </c:pt>
                <c:pt idx="39">
                  <c:v>99.75</c:v>
                </c:pt>
                <c:pt idx="40">
                  <c:v>100</c:v>
                </c:pt>
                <c:pt idx="41">
                  <c:v>100.25</c:v>
                </c:pt>
                <c:pt idx="42">
                  <c:v>100.5</c:v>
                </c:pt>
                <c:pt idx="43">
                  <c:v>100.75</c:v>
                </c:pt>
                <c:pt idx="44">
                  <c:v>101</c:v>
                </c:pt>
                <c:pt idx="45">
                  <c:v>101.25</c:v>
                </c:pt>
                <c:pt idx="46">
                  <c:v>101.5</c:v>
                </c:pt>
                <c:pt idx="47">
                  <c:v>101.75</c:v>
                </c:pt>
                <c:pt idx="48">
                  <c:v>102</c:v>
                </c:pt>
                <c:pt idx="49">
                  <c:v>102.25</c:v>
                </c:pt>
                <c:pt idx="50">
                  <c:v>102.5</c:v>
                </c:pt>
                <c:pt idx="51">
                  <c:v>102.75</c:v>
                </c:pt>
                <c:pt idx="52">
                  <c:v>103</c:v>
                </c:pt>
                <c:pt idx="53">
                  <c:v>103.25</c:v>
                </c:pt>
                <c:pt idx="54">
                  <c:v>103.5</c:v>
                </c:pt>
                <c:pt idx="55">
                  <c:v>103.75</c:v>
                </c:pt>
                <c:pt idx="56">
                  <c:v>104</c:v>
                </c:pt>
                <c:pt idx="57">
                  <c:v>104.25</c:v>
                </c:pt>
                <c:pt idx="58">
                  <c:v>104.5</c:v>
                </c:pt>
                <c:pt idx="59">
                  <c:v>104.75</c:v>
                </c:pt>
                <c:pt idx="60">
                  <c:v>105</c:v>
                </c:pt>
                <c:pt idx="61">
                  <c:v>105.25</c:v>
                </c:pt>
                <c:pt idx="62">
                  <c:v>105.5</c:v>
                </c:pt>
                <c:pt idx="63">
                  <c:v>105.75</c:v>
                </c:pt>
                <c:pt idx="64">
                  <c:v>106</c:v>
                </c:pt>
                <c:pt idx="65">
                  <c:v>106.25</c:v>
                </c:pt>
                <c:pt idx="66">
                  <c:v>106.5</c:v>
                </c:pt>
                <c:pt idx="67">
                  <c:v>106.75</c:v>
                </c:pt>
                <c:pt idx="68">
                  <c:v>107</c:v>
                </c:pt>
                <c:pt idx="69">
                  <c:v>107.25</c:v>
                </c:pt>
                <c:pt idx="70">
                  <c:v>107.5</c:v>
                </c:pt>
                <c:pt idx="71">
                  <c:v>107.75</c:v>
                </c:pt>
                <c:pt idx="72">
                  <c:v>108</c:v>
                </c:pt>
                <c:pt idx="73">
                  <c:v>108.25</c:v>
                </c:pt>
                <c:pt idx="74">
                  <c:v>108.5</c:v>
                </c:pt>
                <c:pt idx="75">
                  <c:v>108.75</c:v>
                </c:pt>
                <c:pt idx="76">
                  <c:v>109</c:v>
                </c:pt>
                <c:pt idx="77">
                  <c:v>109.25</c:v>
                </c:pt>
                <c:pt idx="78">
                  <c:v>109.5</c:v>
                </c:pt>
                <c:pt idx="79">
                  <c:v>109.75</c:v>
                </c:pt>
                <c:pt idx="80">
                  <c:v>110</c:v>
                </c:pt>
                <c:pt idx="81">
                  <c:v>110.25</c:v>
                </c:pt>
                <c:pt idx="82">
                  <c:v>110.5</c:v>
                </c:pt>
                <c:pt idx="83">
                  <c:v>110.75</c:v>
                </c:pt>
                <c:pt idx="84">
                  <c:v>111</c:v>
                </c:pt>
                <c:pt idx="85">
                  <c:v>111.25</c:v>
                </c:pt>
                <c:pt idx="86">
                  <c:v>111.5</c:v>
                </c:pt>
                <c:pt idx="87">
                  <c:v>111.75</c:v>
                </c:pt>
                <c:pt idx="88">
                  <c:v>112</c:v>
                </c:pt>
                <c:pt idx="89">
                  <c:v>112.25</c:v>
                </c:pt>
                <c:pt idx="90">
                  <c:v>112.5</c:v>
                </c:pt>
                <c:pt idx="91">
                  <c:v>112.75</c:v>
                </c:pt>
                <c:pt idx="92">
                  <c:v>113</c:v>
                </c:pt>
                <c:pt idx="93">
                  <c:v>113.25</c:v>
                </c:pt>
                <c:pt idx="94">
                  <c:v>113.5</c:v>
                </c:pt>
                <c:pt idx="95">
                  <c:v>113.75</c:v>
                </c:pt>
                <c:pt idx="96">
                  <c:v>114</c:v>
                </c:pt>
                <c:pt idx="97">
                  <c:v>114.25</c:v>
                </c:pt>
                <c:pt idx="98">
                  <c:v>114.5</c:v>
                </c:pt>
                <c:pt idx="99">
                  <c:v>114.75</c:v>
                </c:pt>
                <c:pt idx="100">
                  <c:v>115</c:v>
                </c:pt>
                <c:pt idx="101">
                  <c:v>115.25</c:v>
                </c:pt>
                <c:pt idx="102">
                  <c:v>115.5</c:v>
                </c:pt>
                <c:pt idx="103">
                  <c:v>115.75</c:v>
                </c:pt>
                <c:pt idx="104">
                  <c:v>116</c:v>
                </c:pt>
                <c:pt idx="105">
                  <c:v>116.25</c:v>
                </c:pt>
                <c:pt idx="106">
                  <c:v>116.5</c:v>
                </c:pt>
                <c:pt idx="107">
                  <c:v>116.75</c:v>
                </c:pt>
                <c:pt idx="108">
                  <c:v>117</c:v>
                </c:pt>
                <c:pt idx="109">
                  <c:v>117.25</c:v>
                </c:pt>
                <c:pt idx="110">
                  <c:v>117.5</c:v>
                </c:pt>
                <c:pt idx="111">
                  <c:v>117.75</c:v>
                </c:pt>
                <c:pt idx="112">
                  <c:v>118</c:v>
                </c:pt>
                <c:pt idx="113">
                  <c:v>118.25</c:v>
                </c:pt>
                <c:pt idx="114">
                  <c:v>118.5</c:v>
                </c:pt>
                <c:pt idx="115">
                  <c:v>118.75</c:v>
                </c:pt>
                <c:pt idx="116">
                  <c:v>119</c:v>
                </c:pt>
                <c:pt idx="117">
                  <c:v>119.25</c:v>
                </c:pt>
                <c:pt idx="118">
                  <c:v>119.5</c:v>
                </c:pt>
                <c:pt idx="119">
                  <c:v>119.75</c:v>
                </c:pt>
                <c:pt idx="120">
                  <c:v>120</c:v>
                </c:pt>
                <c:pt idx="121">
                  <c:v>120.25</c:v>
                </c:pt>
                <c:pt idx="122">
                  <c:v>120.5</c:v>
                </c:pt>
                <c:pt idx="123">
                  <c:v>120.75</c:v>
                </c:pt>
                <c:pt idx="124">
                  <c:v>121</c:v>
                </c:pt>
                <c:pt idx="125">
                  <c:v>121.25</c:v>
                </c:pt>
                <c:pt idx="126">
                  <c:v>121.5</c:v>
                </c:pt>
                <c:pt idx="127">
                  <c:v>121.75</c:v>
                </c:pt>
                <c:pt idx="128">
                  <c:v>122</c:v>
                </c:pt>
                <c:pt idx="129">
                  <c:v>122.25</c:v>
                </c:pt>
                <c:pt idx="130">
                  <c:v>122.5</c:v>
                </c:pt>
                <c:pt idx="131">
                  <c:v>122.75</c:v>
                </c:pt>
                <c:pt idx="132">
                  <c:v>123</c:v>
                </c:pt>
                <c:pt idx="133">
                  <c:v>123.25</c:v>
                </c:pt>
                <c:pt idx="134">
                  <c:v>123.5</c:v>
                </c:pt>
                <c:pt idx="135">
                  <c:v>123.75</c:v>
                </c:pt>
                <c:pt idx="136">
                  <c:v>124</c:v>
                </c:pt>
                <c:pt idx="137">
                  <c:v>124.25</c:v>
                </c:pt>
                <c:pt idx="138">
                  <c:v>124.5</c:v>
                </c:pt>
                <c:pt idx="139">
                  <c:v>124.75</c:v>
                </c:pt>
                <c:pt idx="140">
                  <c:v>125</c:v>
                </c:pt>
                <c:pt idx="141">
                  <c:v>125.25</c:v>
                </c:pt>
                <c:pt idx="142">
                  <c:v>125.5</c:v>
                </c:pt>
                <c:pt idx="143">
                  <c:v>125.75</c:v>
                </c:pt>
                <c:pt idx="144">
                  <c:v>126</c:v>
                </c:pt>
                <c:pt idx="145">
                  <c:v>126.25</c:v>
                </c:pt>
                <c:pt idx="146">
                  <c:v>126.5</c:v>
                </c:pt>
                <c:pt idx="147">
                  <c:v>126.75</c:v>
                </c:pt>
                <c:pt idx="148">
                  <c:v>127</c:v>
                </c:pt>
                <c:pt idx="149">
                  <c:v>127.25</c:v>
                </c:pt>
                <c:pt idx="150">
                  <c:v>127.5</c:v>
                </c:pt>
              </c:numCache>
            </c:numRef>
          </c:cat>
          <c:val>
            <c:numRef>
              <c:f>STRIP_STRAP!$O$2:$O$152</c:f>
              <c:numCache>
                <c:formatCode>0.00</c:formatCode>
                <c:ptCount val="151"/>
                <c:pt idx="0">
                  <c:v>14.851999999999999</c:v>
                </c:pt>
                <c:pt idx="1">
                  <c:v>14.351999999999999</c:v>
                </c:pt>
                <c:pt idx="2">
                  <c:v>13.851999999999999</c:v>
                </c:pt>
                <c:pt idx="3">
                  <c:v>13.351999999999999</c:v>
                </c:pt>
                <c:pt idx="4">
                  <c:v>12.851999999999999</c:v>
                </c:pt>
                <c:pt idx="5">
                  <c:v>12.351999999999999</c:v>
                </c:pt>
                <c:pt idx="6">
                  <c:v>11.851999999999999</c:v>
                </c:pt>
                <c:pt idx="7">
                  <c:v>11.351999999999999</c:v>
                </c:pt>
                <c:pt idx="8">
                  <c:v>10.851999999999999</c:v>
                </c:pt>
                <c:pt idx="9">
                  <c:v>10.351999999999999</c:v>
                </c:pt>
                <c:pt idx="10">
                  <c:v>9.8520000000000003</c:v>
                </c:pt>
                <c:pt idx="11">
                  <c:v>9.3520000000000003</c:v>
                </c:pt>
                <c:pt idx="12">
                  <c:v>8.8520000000000003</c:v>
                </c:pt>
                <c:pt idx="13">
                  <c:v>8.3520000000000003</c:v>
                </c:pt>
                <c:pt idx="14">
                  <c:v>7.8520000000000003</c:v>
                </c:pt>
                <c:pt idx="15">
                  <c:v>7.3520000000000003</c:v>
                </c:pt>
                <c:pt idx="16">
                  <c:v>6.8520000000000003</c:v>
                </c:pt>
                <c:pt idx="17">
                  <c:v>6.3520000000000003</c:v>
                </c:pt>
                <c:pt idx="18">
                  <c:v>5.8520000000000003</c:v>
                </c:pt>
                <c:pt idx="19">
                  <c:v>5.3520000000000003</c:v>
                </c:pt>
                <c:pt idx="20">
                  <c:v>4.8520000000000003</c:v>
                </c:pt>
                <c:pt idx="21">
                  <c:v>4.3520000000000003</c:v>
                </c:pt>
                <c:pt idx="22">
                  <c:v>3.8520000000000003</c:v>
                </c:pt>
                <c:pt idx="23">
                  <c:v>3.3520000000000003</c:v>
                </c:pt>
                <c:pt idx="24">
                  <c:v>2.8520000000000003</c:v>
                </c:pt>
                <c:pt idx="25">
                  <c:v>2.3520000000000003</c:v>
                </c:pt>
                <c:pt idx="26">
                  <c:v>1.8520000000000003</c:v>
                </c:pt>
                <c:pt idx="27">
                  <c:v>1.3520000000000003</c:v>
                </c:pt>
                <c:pt idx="28">
                  <c:v>0.85200000000000031</c:v>
                </c:pt>
                <c:pt idx="29">
                  <c:v>0.35200000000000031</c:v>
                </c:pt>
                <c:pt idx="30">
                  <c:v>-0.14799999999999969</c:v>
                </c:pt>
                <c:pt idx="31">
                  <c:v>-0.64799999999999969</c:v>
                </c:pt>
                <c:pt idx="32">
                  <c:v>-1.1479999999999997</c:v>
                </c:pt>
                <c:pt idx="33">
                  <c:v>-1.6479999999999997</c:v>
                </c:pt>
                <c:pt idx="34">
                  <c:v>-2.1479999999999997</c:v>
                </c:pt>
                <c:pt idx="35">
                  <c:v>-2.6479999999999997</c:v>
                </c:pt>
                <c:pt idx="36">
                  <c:v>-3.1479999999999997</c:v>
                </c:pt>
                <c:pt idx="37">
                  <c:v>-3.6479999999999997</c:v>
                </c:pt>
                <c:pt idx="38">
                  <c:v>-4.1479999999999997</c:v>
                </c:pt>
                <c:pt idx="39">
                  <c:v>-4.6479999999999997</c:v>
                </c:pt>
                <c:pt idx="40">
                  <c:v>-5.1479999999999997</c:v>
                </c:pt>
                <c:pt idx="41">
                  <c:v>-5.6479999999999997</c:v>
                </c:pt>
                <c:pt idx="42">
                  <c:v>-6.1479999999999997</c:v>
                </c:pt>
                <c:pt idx="43">
                  <c:v>-6.6479999999999997</c:v>
                </c:pt>
                <c:pt idx="44">
                  <c:v>-7.1479999999999997</c:v>
                </c:pt>
                <c:pt idx="45">
                  <c:v>-7.6479999999999997</c:v>
                </c:pt>
                <c:pt idx="46">
                  <c:v>-8.1479999999999997</c:v>
                </c:pt>
                <c:pt idx="47">
                  <c:v>-8.6479999999999997</c:v>
                </c:pt>
                <c:pt idx="48">
                  <c:v>-9.1479999999999997</c:v>
                </c:pt>
                <c:pt idx="49">
                  <c:v>-9.6479999999999997</c:v>
                </c:pt>
                <c:pt idx="50">
                  <c:v>-10.148</c:v>
                </c:pt>
                <c:pt idx="51">
                  <c:v>-10.648</c:v>
                </c:pt>
                <c:pt idx="52">
                  <c:v>-11.148</c:v>
                </c:pt>
                <c:pt idx="53">
                  <c:v>-11.648</c:v>
                </c:pt>
                <c:pt idx="54">
                  <c:v>-12.148</c:v>
                </c:pt>
                <c:pt idx="55">
                  <c:v>-12.648</c:v>
                </c:pt>
                <c:pt idx="56">
                  <c:v>-13.148</c:v>
                </c:pt>
                <c:pt idx="57">
                  <c:v>-13.648</c:v>
                </c:pt>
                <c:pt idx="58">
                  <c:v>-14.148</c:v>
                </c:pt>
                <c:pt idx="59">
                  <c:v>-14.648</c:v>
                </c:pt>
                <c:pt idx="60">
                  <c:v>-15.148</c:v>
                </c:pt>
                <c:pt idx="61">
                  <c:v>-14.898</c:v>
                </c:pt>
                <c:pt idx="62">
                  <c:v>-14.648</c:v>
                </c:pt>
                <c:pt idx="63">
                  <c:v>-14.398</c:v>
                </c:pt>
                <c:pt idx="64">
                  <c:v>-14.148</c:v>
                </c:pt>
                <c:pt idx="65">
                  <c:v>-13.898</c:v>
                </c:pt>
                <c:pt idx="66">
                  <c:v>-13.648</c:v>
                </c:pt>
                <c:pt idx="67">
                  <c:v>-13.398</c:v>
                </c:pt>
                <c:pt idx="68">
                  <c:v>-13.148</c:v>
                </c:pt>
                <c:pt idx="69">
                  <c:v>-12.898</c:v>
                </c:pt>
                <c:pt idx="70">
                  <c:v>-12.648</c:v>
                </c:pt>
                <c:pt idx="71">
                  <c:v>-12.398</c:v>
                </c:pt>
                <c:pt idx="72">
                  <c:v>-12.148</c:v>
                </c:pt>
                <c:pt idx="73">
                  <c:v>-11.898</c:v>
                </c:pt>
                <c:pt idx="74">
                  <c:v>-11.648</c:v>
                </c:pt>
                <c:pt idx="75">
                  <c:v>-11.398</c:v>
                </c:pt>
                <c:pt idx="76">
                  <c:v>-11.148</c:v>
                </c:pt>
                <c:pt idx="77">
                  <c:v>-10.898</c:v>
                </c:pt>
                <c:pt idx="78">
                  <c:v>-10.648</c:v>
                </c:pt>
                <c:pt idx="79">
                  <c:v>-10.398</c:v>
                </c:pt>
                <c:pt idx="80">
                  <c:v>-10.148</c:v>
                </c:pt>
                <c:pt idx="81">
                  <c:v>-9.8979999999999997</c:v>
                </c:pt>
                <c:pt idx="82">
                  <c:v>-9.6479999999999997</c:v>
                </c:pt>
                <c:pt idx="83">
                  <c:v>-9.3979999999999997</c:v>
                </c:pt>
                <c:pt idx="84">
                  <c:v>-9.1479999999999997</c:v>
                </c:pt>
                <c:pt idx="85">
                  <c:v>-8.8979999999999997</c:v>
                </c:pt>
                <c:pt idx="86">
                  <c:v>-8.6479999999999997</c:v>
                </c:pt>
                <c:pt idx="87">
                  <c:v>-8.3979999999999997</c:v>
                </c:pt>
                <c:pt idx="88">
                  <c:v>-8.1479999999999997</c:v>
                </c:pt>
                <c:pt idx="89">
                  <c:v>-7.8979999999999997</c:v>
                </c:pt>
                <c:pt idx="90">
                  <c:v>-7.6479999999999997</c:v>
                </c:pt>
                <c:pt idx="91">
                  <c:v>-7.3979999999999997</c:v>
                </c:pt>
                <c:pt idx="92">
                  <c:v>-7.1479999999999997</c:v>
                </c:pt>
                <c:pt idx="93">
                  <c:v>-6.8979999999999997</c:v>
                </c:pt>
                <c:pt idx="94">
                  <c:v>-6.6479999999999997</c:v>
                </c:pt>
                <c:pt idx="95">
                  <c:v>-6.3979999999999997</c:v>
                </c:pt>
                <c:pt idx="96">
                  <c:v>-6.1479999999999997</c:v>
                </c:pt>
                <c:pt idx="97">
                  <c:v>-5.8979999999999997</c:v>
                </c:pt>
                <c:pt idx="98">
                  <c:v>-5.6479999999999997</c:v>
                </c:pt>
                <c:pt idx="99">
                  <c:v>-5.3979999999999997</c:v>
                </c:pt>
                <c:pt idx="100">
                  <c:v>-5.1479999999999997</c:v>
                </c:pt>
                <c:pt idx="101">
                  <c:v>-4.8979999999999997</c:v>
                </c:pt>
                <c:pt idx="102">
                  <c:v>-4.6479999999999997</c:v>
                </c:pt>
                <c:pt idx="103">
                  <c:v>-4.3979999999999997</c:v>
                </c:pt>
                <c:pt idx="104">
                  <c:v>-4.1479999999999997</c:v>
                </c:pt>
                <c:pt idx="105">
                  <c:v>-3.8979999999999997</c:v>
                </c:pt>
                <c:pt idx="106">
                  <c:v>-3.6479999999999997</c:v>
                </c:pt>
                <c:pt idx="107">
                  <c:v>-3.3979999999999997</c:v>
                </c:pt>
                <c:pt idx="108">
                  <c:v>-3.1479999999999997</c:v>
                </c:pt>
                <c:pt idx="109">
                  <c:v>-2.8979999999999997</c:v>
                </c:pt>
                <c:pt idx="110">
                  <c:v>-2.6479999999999997</c:v>
                </c:pt>
                <c:pt idx="111">
                  <c:v>-2.3979999999999997</c:v>
                </c:pt>
                <c:pt idx="112">
                  <c:v>-2.1479999999999997</c:v>
                </c:pt>
                <c:pt idx="113">
                  <c:v>-1.8979999999999997</c:v>
                </c:pt>
                <c:pt idx="114">
                  <c:v>-1.6479999999999997</c:v>
                </c:pt>
                <c:pt idx="115">
                  <c:v>-1.3979999999999997</c:v>
                </c:pt>
                <c:pt idx="116">
                  <c:v>-1.1479999999999997</c:v>
                </c:pt>
                <c:pt idx="117">
                  <c:v>-0.89799999999999969</c:v>
                </c:pt>
                <c:pt idx="118">
                  <c:v>-0.64799999999999969</c:v>
                </c:pt>
                <c:pt idx="119">
                  <c:v>-0.39799999999999969</c:v>
                </c:pt>
                <c:pt idx="120">
                  <c:v>-0.14799999999999969</c:v>
                </c:pt>
                <c:pt idx="121">
                  <c:v>0.10200000000000031</c:v>
                </c:pt>
                <c:pt idx="122">
                  <c:v>0.35200000000000031</c:v>
                </c:pt>
                <c:pt idx="123">
                  <c:v>0.60200000000000031</c:v>
                </c:pt>
                <c:pt idx="124">
                  <c:v>0.85200000000000031</c:v>
                </c:pt>
                <c:pt idx="125">
                  <c:v>1.1020000000000003</c:v>
                </c:pt>
                <c:pt idx="126">
                  <c:v>1.3520000000000003</c:v>
                </c:pt>
                <c:pt idx="127">
                  <c:v>1.6020000000000003</c:v>
                </c:pt>
                <c:pt idx="128">
                  <c:v>1.8520000000000003</c:v>
                </c:pt>
                <c:pt idx="129">
                  <c:v>2.1020000000000003</c:v>
                </c:pt>
                <c:pt idx="130">
                  <c:v>2.3520000000000003</c:v>
                </c:pt>
                <c:pt idx="131">
                  <c:v>2.6020000000000003</c:v>
                </c:pt>
                <c:pt idx="132">
                  <c:v>2.8520000000000003</c:v>
                </c:pt>
                <c:pt idx="133">
                  <c:v>3.1020000000000003</c:v>
                </c:pt>
                <c:pt idx="134">
                  <c:v>3.3520000000000003</c:v>
                </c:pt>
                <c:pt idx="135">
                  <c:v>3.6020000000000003</c:v>
                </c:pt>
                <c:pt idx="136">
                  <c:v>3.8520000000000003</c:v>
                </c:pt>
                <c:pt idx="137">
                  <c:v>4.1020000000000003</c:v>
                </c:pt>
                <c:pt idx="138">
                  <c:v>4.3520000000000003</c:v>
                </c:pt>
                <c:pt idx="139">
                  <c:v>4.6020000000000003</c:v>
                </c:pt>
                <c:pt idx="140">
                  <c:v>4.8520000000000003</c:v>
                </c:pt>
                <c:pt idx="141">
                  <c:v>5.1020000000000003</c:v>
                </c:pt>
                <c:pt idx="142">
                  <c:v>5.3520000000000003</c:v>
                </c:pt>
                <c:pt idx="143">
                  <c:v>5.6020000000000003</c:v>
                </c:pt>
                <c:pt idx="144">
                  <c:v>5.8520000000000003</c:v>
                </c:pt>
                <c:pt idx="145">
                  <c:v>6.1020000000000003</c:v>
                </c:pt>
                <c:pt idx="146">
                  <c:v>6.3520000000000003</c:v>
                </c:pt>
                <c:pt idx="147">
                  <c:v>6.6019999999999985</c:v>
                </c:pt>
                <c:pt idx="148">
                  <c:v>6.8519999999999985</c:v>
                </c:pt>
                <c:pt idx="149">
                  <c:v>7.1019999999999985</c:v>
                </c:pt>
                <c:pt idx="150">
                  <c:v>7.3519999999999985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STRIP_STRAP!$Q$1</c:f>
              <c:strCache>
                <c:ptCount val="1"/>
                <c:pt idx="0">
                  <c:v>STRAP</c:v>
                </c:pt>
              </c:strCache>
            </c:strRef>
          </c:tx>
          <c:marker>
            <c:symbol val="none"/>
          </c:marker>
          <c:cat>
            <c:numRef>
              <c:f>STRIP_STRAP!$J$2:$J$152</c:f>
              <c:numCache>
                <c:formatCode>0.00</c:formatCode>
                <c:ptCount val="151"/>
                <c:pt idx="0">
                  <c:v>90</c:v>
                </c:pt>
                <c:pt idx="1">
                  <c:v>90.25</c:v>
                </c:pt>
                <c:pt idx="2">
                  <c:v>90.5</c:v>
                </c:pt>
                <c:pt idx="3">
                  <c:v>90.75</c:v>
                </c:pt>
                <c:pt idx="4">
                  <c:v>91</c:v>
                </c:pt>
                <c:pt idx="5">
                  <c:v>91.25</c:v>
                </c:pt>
                <c:pt idx="6">
                  <c:v>91.5</c:v>
                </c:pt>
                <c:pt idx="7">
                  <c:v>91.75</c:v>
                </c:pt>
                <c:pt idx="8">
                  <c:v>92</c:v>
                </c:pt>
                <c:pt idx="9">
                  <c:v>92.25</c:v>
                </c:pt>
                <c:pt idx="10">
                  <c:v>92.5</c:v>
                </c:pt>
                <c:pt idx="11">
                  <c:v>92.75</c:v>
                </c:pt>
                <c:pt idx="12">
                  <c:v>93</c:v>
                </c:pt>
                <c:pt idx="13">
                  <c:v>93.25</c:v>
                </c:pt>
                <c:pt idx="14">
                  <c:v>93.5</c:v>
                </c:pt>
                <c:pt idx="15">
                  <c:v>93.75</c:v>
                </c:pt>
                <c:pt idx="16">
                  <c:v>94</c:v>
                </c:pt>
                <c:pt idx="17">
                  <c:v>94.25</c:v>
                </c:pt>
                <c:pt idx="18">
                  <c:v>94.5</c:v>
                </c:pt>
                <c:pt idx="19">
                  <c:v>94.75</c:v>
                </c:pt>
                <c:pt idx="20">
                  <c:v>95</c:v>
                </c:pt>
                <c:pt idx="21">
                  <c:v>95.25</c:v>
                </c:pt>
                <c:pt idx="22">
                  <c:v>95.5</c:v>
                </c:pt>
                <c:pt idx="23">
                  <c:v>95.75</c:v>
                </c:pt>
                <c:pt idx="24">
                  <c:v>96</c:v>
                </c:pt>
                <c:pt idx="25">
                  <c:v>96.25</c:v>
                </c:pt>
                <c:pt idx="26">
                  <c:v>96.5</c:v>
                </c:pt>
                <c:pt idx="27">
                  <c:v>96.75</c:v>
                </c:pt>
                <c:pt idx="28">
                  <c:v>97</c:v>
                </c:pt>
                <c:pt idx="29">
                  <c:v>97.25</c:v>
                </c:pt>
                <c:pt idx="30">
                  <c:v>97.5</c:v>
                </c:pt>
                <c:pt idx="31">
                  <c:v>97.75</c:v>
                </c:pt>
                <c:pt idx="32">
                  <c:v>98</c:v>
                </c:pt>
                <c:pt idx="33">
                  <c:v>98.25</c:v>
                </c:pt>
                <c:pt idx="34">
                  <c:v>98.5</c:v>
                </c:pt>
                <c:pt idx="35">
                  <c:v>98.75</c:v>
                </c:pt>
                <c:pt idx="36">
                  <c:v>99</c:v>
                </c:pt>
                <c:pt idx="37">
                  <c:v>99.25</c:v>
                </c:pt>
                <c:pt idx="38">
                  <c:v>99.5</c:v>
                </c:pt>
                <c:pt idx="39">
                  <c:v>99.75</c:v>
                </c:pt>
                <c:pt idx="40">
                  <c:v>100</c:v>
                </c:pt>
                <c:pt idx="41">
                  <c:v>100.25</c:v>
                </c:pt>
                <c:pt idx="42">
                  <c:v>100.5</c:v>
                </c:pt>
                <c:pt idx="43">
                  <c:v>100.75</c:v>
                </c:pt>
                <c:pt idx="44">
                  <c:v>101</c:v>
                </c:pt>
                <c:pt idx="45">
                  <c:v>101.25</c:v>
                </c:pt>
                <c:pt idx="46">
                  <c:v>101.5</c:v>
                </c:pt>
                <c:pt idx="47">
                  <c:v>101.75</c:v>
                </c:pt>
                <c:pt idx="48">
                  <c:v>102</c:v>
                </c:pt>
                <c:pt idx="49">
                  <c:v>102.25</c:v>
                </c:pt>
                <c:pt idx="50">
                  <c:v>102.5</c:v>
                </c:pt>
                <c:pt idx="51">
                  <c:v>102.75</c:v>
                </c:pt>
                <c:pt idx="52">
                  <c:v>103</c:v>
                </c:pt>
                <c:pt idx="53">
                  <c:v>103.25</c:v>
                </c:pt>
                <c:pt idx="54">
                  <c:v>103.5</c:v>
                </c:pt>
                <c:pt idx="55">
                  <c:v>103.75</c:v>
                </c:pt>
                <c:pt idx="56">
                  <c:v>104</c:v>
                </c:pt>
                <c:pt idx="57">
                  <c:v>104.25</c:v>
                </c:pt>
                <c:pt idx="58">
                  <c:v>104.5</c:v>
                </c:pt>
                <c:pt idx="59">
                  <c:v>104.75</c:v>
                </c:pt>
                <c:pt idx="60">
                  <c:v>105</c:v>
                </c:pt>
                <c:pt idx="61">
                  <c:v>105.25</c:v>
                </c:pt>
                <c:pt idx="62">
                  <c:v>105.5</c:v>
                </c:pt>
                <c:pt idx="63">
                  <c:v>105.75</c:v>
                </c:pt>
                <c:pt idx="64">
                  <c:v>106</c:v>
                </c:pt>
                <c:pt idx="65">
                  <c:v>106.25</c:v>
                </c:pt>
                <c:pt idx="66">
                  <c:v>106.5</c:v>
                </c:pt>
                <c:pt idx="67">
                  <c:v>106.75</c:v>
                </c:pt>
                <c:pt idx="68">
                  <c:v>107</c:v>
                </c:pt>
                <c:pt idx="69">
                  <c:v>107.25</c:v>
                </c:pt>
                <c:pt idx="70">
                  <c:v>107.5</c:v>
                </c:pt>
                <c:pt idx="71">
                  <c:v>107.75</c:v>
                </c:pt>
                <c:pt idx="72">
                  <c:v>108</c:v>
                </c:pt>
                <c:pt idx="73">
                  <c:v>108.25</c:v>
                </c:pt>
                <c:pt idx="74">
                  <c:v>108.5</c:v>
                </c:pt>
                <c:pt idx="75">
                  <c:v>108.75</c:v>
                </c:pt>
                <c:pt idx="76">
                  <c:v>109</c:v>
                </c:pt>
                <c:pt idx="77">
                  <c:v>109.25</c:v>
                </c:pt>
                <c:pt idx="78">
                  <c:v>109.5</c:v>
                </c:pt>
                <c:pt idx="79">
                  <c:v>109.75</c:v>
                </c:pt>
                <c:pt idx="80">
                  <c:v>110</c:v>
                </c:pt>
                <c:pt idx="81">
                  <c:v>110.25</c:v>
                </c:pt>
                <c:pt idx="82">
                  <c:v>110.5</c:v>
                </c:pt>
                <c:pt idx="83">
                  <c:v>110.75</c:v>
                </c:pt>
                <c:pt idx="84">
                  <c:v>111</c:v>
                </c:pt>
                <c:pt idx="85">
                  <c:v>111.25</c:v>
                </c:pt>
                <c:pt idx="86">
                  <c:v>111.5</c:v>
                </c:pt>
                <c:pt idx="87">
                  <c:v>111.75</c:v>
                </c:pt>
                <c:pt idx="88">
                  <c:v>112</c:v>
                </c:pt>
                <c:pt idx="89">
                  <c:v>112.25</c:v>
                </c:pt>
                <c:pt idx="90">
                  <c:v>112.5</c:v>
                </c:pt>
                <c:pt idx="91">
                  <c:v>112.75</c:v>
                </c:pt>
                <c:pt idx="92">
                  <c:v>113</c:v>
                </c:pt>
                <c:pt idx="93">
                  <c:v>113.25</c:v>
                </c:pt>
                <c:pt idx="94">
                  <c:v>113.5</c:v>
                </c:pt>
                <c:pt idx="95">
                  <c:v>113.75</c:v>
                </c:pt>
                <c:pt idx="96">
                  <c:v>114</c:v>
                </c:pt>
                <c:pt idx="97">
                  <c:v>114.25</c:v>
                </c:pt>
                <c:pt idx="98">
                  <c:v>114.5</c:v>
                </c:pt>
                <c:pt idx="99">
                  <c:v>114.75</c:v>
                </c:pt>
                <c:pt idx="100">
                  <c:v>115</c:v>
                </c:pt>
                <c:pt idx="101">
                  <c:v>115.25</c:v>
                </c:pt>
                <c:pt idx="102">
                  <c:v>115.5</c:v>
                </c:pt>
                <c:pt idx="103">
                  <c:v>115.75</c:v>
                </c:pt>
                <c:pt idx="104">
                  <c:v>116</c:v>
                </c:pt>
                <c:pt idx="105">
                  <c:v>116.25</c:v>
                </c:pt>
                <c:pt idx="106">
                  <c:v>116.5</c:v>
                </c:pt>
                <c:pt idx="107">
                  <c:v>116.75</c:v>
                </c:pt>
                <c:pt idx="108">
                  <c:v>117</c:v>
                </c:pt>
                <c:pt idx="109">
                  <c:v>117.25</c:v>
                </c:pt>
                <c:pt idx="110">
                  <c:v>117.5</c:v>
                </c:pt>
                <c:pt idx="111">
                  <c:v>117.75</c:v>
                </c:pt>
                <c:pt idx="112">
                  <c:v>118</c:v>
                </c:pt>
                <c:pt idx="113">
                  <c:v>118.25</c:v>
                </c:pt>
                <c:pt idx="114">
                  <c:v>118.5</c:v>
                </c:pt>
                <c:pt idx="115">
                  <c:v>118.75</c:v>
                </c:pt>
                <c:pt idx="116">
                  <c:v>119</c:v>
                </c:pt>
                <c:pt idx="117">
                  <c:v>119.25</c:v>
                </c:pt>
                <c:pt idx="118">
                  <c:v>119.5</c:v>
                </c:pt>
                <c:pt idx="119">
                  <c:v>119.75</c:v>
                </c:pt>
                <c:pt idx="120">
                  <c:v>120</c:v>
                </c:pt>
                <c:pt idx="121">
                  <c:v>120.25</c:v>
                </c:pt>
                <c:pt idx="122">
                  <c:v>120.5</c:v>
                </c:pt>
                <c:pt idx="123">
                  <c:v>120.75</c:v>
                </c:pt>
                <c:pt idx="124">
                  <c:v>121</c:v>
                </c:pt>
                <c:pt idx="125">
                  <c:v>121.25</c:v>
                </c:pt>
                <c:pt idx="126">
                  <c:v>121.5</c:v>
                </c:pt>
                <c:pt idx="127">
                  <c:v>121.75</c:v>
                </c:pt>
                <c:pt idx="128">
                  <c:v>122</c:v>
                </c:pt>
                <c:pt idx="129">
                  <c:v>122.25</c:v>
                </c:pt>
                <c:pt idx="130">
                  <c:v>122.5</c:v>
                </c:pt>
                <c:pt idx="131">
                  <c:v>122.75</c:v>
                </c:pt>
                <c:pt idx="132">
                  <c:v>123</c:v>
                </c:pt>
                <c:pt idx="133">
                  <c:v>123.25</c:v>
                </c:pt>
                <c:pt idx="134">
                  <c:v>123.5</c:v>
                </c:pt>
                <c:pt idx="135">
                  <c:v>123.75</c:v>
                </c:pt>
                <c:pt idx="136">
                  <c:v>124</c:v>
                </c:pt>
                <c:pt idx="137">
                  <c:v>124.25</c:v>
                </c:pt>
                <c:pt idx="138">
                  <c:v>124.5</c:v>
                </c:pt>
                <c:pt idx="139">
                  <c:v>124.75</c:v>
                </c:pt>
                <c:pt idx="140">
                  <c:v>125</c:v>
                </c:pt>
                <c:pt idx="141">
                  <c:v>125.25</c:v>
                </c:pt>
                <c:pt idx="142">
                  <c:v>125.5</c:v>
                </c:pt>
                <c:pt idx="143">
                  <c:v>125.75</c:v>
                </c:pt>
                <c:pt idx="144">
                  <c:v>126</c:v>
                </c:pt>
                <c:pt idx="145">
                  <c:v>126.25</c:v>
                </c:pt>
                <c:pt idx="146">
                  <c:v>126.5</c:v>
                </c:pt>
                <c:pt idx="147">
                  <c:v>126.75</c:v>
                </c:pt>
                <c:pt idx="148">
                  <c:v>127</c:v>
                </c:pt>
                <c:pt idx="149">
                  <c:v>127.25</c:v>
                </c:pt>
                <c:pt idx="150">
                  <c:v>127.5</c:v>
                </c:pt>
              </c:numCache>
            </c:numRef>
          </c:cat>
          <c:val>
            <c:numRef>
              <c:f>STRIP_STRAP!$Q$2:$Q$152</c:f>
              <c:numCache>
                <c:formatCode>0.00</c:formatCode>
                <c:ptCount val="151"/>
                <c:pt idx="0">
                  <c:v>-1.1930000000000014</c:v>
                </c:pt>
                <c:pt idx="1">
                  <c:v>-1.4430000000000014</c:v>
                </c:pt>
                <c:pt idx="2">
                  <c:v>-1.6930000000000014</c:v>
                </c:pt>
                <c:pt idx="3">
                  <c:v>-1.9430000000000014</c:v>
                </c:pt>
                <c:pt idx="4">
                  <c:v>-2.1930000000000014</c:v>
                </c:pt>
                <c:pt idx="5">
                  <c:v>-2.4430000000000014</c:v>
                </c:pt>
                <c:pt idx="6">
                  <c:v>-2.6930000000000014</c:v>
                </c:pt>
                <c:pt idx="7">
                  <c:v>-2.9430000000000014</c:v>
                </c:pt>
                <c:pt idx="8">
                  <c:v>-3.1930000000000014</c:v>
                </c:pt>
                <c:pt idx="9">
                  <c:v>-3.4430000000000014</c:v>
                </c:pt>
                <c:pt idx="10">
                  <c:v>-3.6930000000000005</c:v>
                </c:pt>
                <c:pt idx="11">
                  <c:v>-3.9430000000000005</c:v>
                </c:pt>
                <c:pt idx="12">
                  <c:v>-4.1930000000000005</c:v>
                </c:pt>
                <c:pt idx="13">
                  <c:v>-4.4430000000000005</c:v>
                </c:pt>
                <c:pt idx="14">
                  <c:v>-4.6930000000000005</c:v>
                </c:pt>
                <c:pt idx="15">
                  <c:v>-4.9430000000000005</c:v>
                </c:pt>
                <c:pt idx="16">
                  <c:v>-5.1930000000000005</c:v>
                </c:pt>
                <c:pt idx="17">
                  <c:v>-5.4430000000000005</c:v>
                </c:pt>
                <c:pt idx="18">
                  <c:v>-5.6930000000000005</c:v>
                </c:pt>
                <c:pt idx="19">
                  <c:v>-5.9430000000000005</c:v>
                </c:pt>
                <c:pt idx="20">
                  <c:v>-6.1930000000000005</c:v>
                </c:pt>
                <c:pt idx="21">
                  <c:v>-6.4430000000000005</c:v>
                </c:pt>
                <c:pt idx="22">
                  <c:v>-6.6930000000000005</c:v>
                </c:pt>
                <c:pt idx="23">
                  <c:v>-6.9430000000000005</c:v>
                </c:pt>
                <c:pt idx="24">
                  <c:v>-7.1930000000000005</c:v>
                </c:pt>
                <c:pt idx="25">
                  <c:v>-7.4430000000000005</c:v>
                </c:pt>
                <c:pt idx="26">
                  <c:v>-7.6930000000000005</c:v>
                </c:pt>
                <c:pt idx="27">
                  <c:v>-7.9430000000000005</c:v>
                </c:pt>
                <c:pt idx="28">
                  <c:v>-8.1930000000000014</c:v>
                </c:pt>
                <c:pt idx="29">
                  <c:v>-8.4430000000000014</c:v>
                </c:pt>
                <c:pt idx="30">
                  <c:v>-8.6930000000000014</c:v>
                </c:pt>
                <c:pt idx="31">
                  <c:v>-8.9430000000000014</c:v>
                </c:pt>
                <c:pt idx="32">
                  <c:v>-9.1930000000000014</c:v>
                </c:pt>
                <c:pt idx="33">
                  <c:v>-9.4430000000000014</c:v>
                </c:pt>
                <c:pt idx="34">
                  <c:v>-9.6930000000000014</c:v>
                </c:pt>
                <c:pt idx="35">
                  <c:v>-9.9430000000000014</c:v>
                </c:pt>
                <c:pt idx="36">
                  <c:v>-10.193000000000001</c:v>
                </c:pt>
                <c:pt idx="37">
                  <c:v>-10.443000000000001</c:v>
                </c:pt>
                <c:pt idx="38">
                  <c:v>-10.693000000000001</c:v>
                </c:pt>
                <c:pt idx="39">
                  <c:v>-10.943000000000001</c:v>
                </c:pt>
                <c:pt idx="40">
                  <c:v>-11.193000000000001</c:v>
                </c:pt>
                <c:pt idx="41">
                  <c:v>-11.443000000000001</c:v>
                </c:pt>
                <c:pt idx="42">
                  <c:v>-11.693000000000001</c:v>
                </c:pt>
                <c:pt idx="43">
                  <c:v>-11.943000000000001</c:v>
                </c:pt>
                <c:pt idx="44">
                  <c:v>-12.193000000000001</c:v>
                </c:pt>
                <c:pt idx="45">
                  <c:v>-12.443000000000001</c:v>
                </c:pt>
                <c:pt idx="46">
                  <c:v>-12.693000000000001</c:v>
                </c:pt>
                <c:pt idx="47">
                  <c:v>-12.943000000000001</c:v>
                </c:pt>
                <c:pt idx="48">
                  <c:v>-13.193000000000001</c:v>
                </c:pt>
                <c:pt idx="49">
                  <c:v>-13.443000000000001</c:v>
                </c:pt>
                <c:pt idx="50">
                  <c:v>-13.693000000000001</c:v>
                </c:pt>
                <c:pt idx="51">
                  <c:v>-13.943000000000001</c:v>
                </c:pt>
                <c:pt idx="52">
                  <c:v>-14.193000000000001</c:v>
                </c:pt>
                <c:pt idx="53">
                  <c:v>-14.443000000000001</c:v>
                </c:pt>
                <c:pt idx="54">
                  <c:v>-14.693000000000001</c:v>
                </c:pt>
                <c:pt idx="55">
                  <c:v>-14.943000000000001</c:v>
                </c:pt>
                <c:pt idx="56">
                  <c:v>-15.193000000000001</c:v>
                </c:pt>
                <c:pt idx="57">
                  <c:v>-15.443000000000001</c:v>
                </c:pt>
                <c:pt idx="58">
                  <c:v>-15.693000000000001</c:v>
                </c:pt>
                <c:pt idx="59">
                  <c:v>-15.943000000000001</c:v>
                </c:pt>
                <c:pt idx="60">
                  <c:v>-16.193000000000001</c:v>
                </c:pt>
                <c:pt idx="61">
                  <c:v>-15.693000000000001</c:v>
                </c:pt>
                <c:pt idx="62">
                  <c:v>-15.193000000000001</c:v>
                </c:pt>
                <c:pt idx="63">
                  <c:v>-14.693000000000001</c:v>
                </c:pt>
                <c:pt idx="64">
                  <c:v>-14.193000000000001</c:v>
                </c:pt>
                <c:pt idx="65">
                  <c:v>-13.693000000000001</c:v>
                </c:pt>
                <c:pt idx="66">
                  <c:v>-13.193000000000001</c:v>
                </c:pt>
                <c:pt idx="67">
                  <c:v>-12.693000000000001</c:v>
                </c:pt>
                <c:pt idx="68">
                  <c:v>-12.193000000000001</c:v>
                </c:pt>
                <c:pt idx="69">
                  <c:v>-11.693000000000001</c:v>
                </c:pt>
                <c:pt idx="70">
                  <c:v>-11.193000000000001</c:v>
                </c:pt>
                <c:pt idx="71">
                  <c:v>-10.693000000000001</c:v>
                </c:pt>
                <c:pt idx="72">
                  <c:v>-10.193000000000001</c:v>
                </c:pt>
                <c:pt idx="73">
                  <c:v>-9.6930000000000014</c:v>
                </c:pt>
                <c:pt idx="74">
                  <c:v>-9.1930000000000014</c:v>
                </c:pt>
                <c:pt idx="75">
                  <c:v>-8.6930000000000014</c:v>
                </c:pt>
                <c:pt idx="76">
                  <c:v>-8.1930000000000014</c:v>
                </c:pt>
                <c:pt idx="77">
                  <c:v>-7.6930000000000005</c:v>
                </c:pt>
                <c:pt idx="78">
                  <c:v>-7.1930000000000005</c:v>
                </c:pt>
                <c:pt idx="79">
                  <c:v>-6.6930000000000005</c:v>
                </c:pt>
                <c:pt idx="80">
                  <c:v>-6.1930000000000005</c:v>
                </c:pt>
                <c:pt idx="81">
                  <c:v>-5.6930000000000005</c:v>
                </c:pt>
                <c:pt idx="82">
                  <c:v>-5.1930000000000005</c:v>
                </c:pt>
                <c:pt idx="83">
                  <c:v>-4.6930000000000005</c:v>
                </c:pt>
                <c:pt idx="84">
                  <c:v>-4.1930000000000005</c:v>
                </c:pt>
                <c:pt idx="85">
                  <c:v>-3.6930000000000005</c:v>
                </c:pt>
                <c:pt idx="86">
                  <c:v>-3.1930000000000005</c:v>
                </c:pt>
                <c:pt idx="87">
                  <c:v>-2.6930000000000005</c:v>
                </c:pt>
                <c:pt idx="88">
                  <c:v>-2.1930000000000005</c:v>
                </c:pt>
                <c:pt idx="89">
                  <c:v>-1.6930000000000005</c:v>
                </c:pt>
                <c:pt idx="90">
                  <c:v>-1.1930000000000005</c:v>
                </c:pt>
                <c:pt idx="91">
                  <c:v>-0.6930000000000005</c:v>
                </c:pt>
                <c:pt idx="92">
                  <c:v>-0.1930000000000005</c:v>
                </c:pt>
                <c:pt idx="93">
                  <c:v>0.3069999999999995</c:v>
                </c:pt>
                <c:pt idx="94">
                  <c:v>0.8069999999999995</c:v>
                </c:pt>
                <c:pt idx="95">
                  <c:v>1.3069999999999995</c:v>
                </c:pt>
                <c:pt idx="96">
                  <c:v>1.8069999999999995</c:v>
                </c:pt>
                <c:pt idx="97">
                  <c:v>2.3069999999999995</c:v>
                </c:pt>
                <c:pt idx="98">
                  <c:v>2.8069999999999995</c:v>
                </c:pt>
                <c:pt idx="99">
                  <c:v>3.3069999999999995</c:v>
                </c:pt>
                <c:pt idx="100">
                  <c:v>3.8069999999999995</c:v>
                </c:pt>
                <c:pt idx="101">
                  <c:v>4.3069999999999995</c:v>
                </c:pt>
                <c:pt idx="102">
                  <c:v>4.8069999999999995</c:v>
                </c:pt>
                <c:pt idx="103">
                  <c:v>5.3069999999999995</c:v>
                </c:pt>
                <c:pt idx="104">
                  <c:v>5.8069999999999995</c:v>
                </c:pt>
                <c:pt idx="105">
                  <c:v>6.3069999999999995</c:v>
                </c:pt>
                <c:pt idx="106">
                  <c:v>6.8069999999999995</c:v>
                </c:pt>
                <c:pt idx="107">
                  <c:v>7.3069999999999995</c:v>
                </c:pt>
                <c:pt idx="108">
                  <c:v>7.8069999999999995</c:v>
                </c:pt>
                <c:pt idx="109">
                  <c:v>8.3069999999999986</c:v>
                </c:pt>
                <c:pt idx="110">
                  <c:v>8.8069999999999986</c:v>
                </c:pt>
                <c:pt idx="111">
                  <c:v>9.3069999999999986</c:v>
                </c:pt>
                <c:pt idx="112">
                  <c:v>9.8069999999999986</c:v>
                </c:pt>
                <c:pt idx="113">
                  <c:v>10.306999999999999</c:v>
                </c:pt>
                <c:pt idx="114">
                  <c:v>10.806999999999999</c:v>
                </c:pt>
                <c:pt idx="115">
                  <c:v>11.306999999999999</c:v>
                </c:pt>
                <c:pt idx="116">
                  <c:v>11.806999999999999</c:v>
                </c:pt>
                <c:pt idx="117">
                  <c:v>12.306999999999999</c:v>
                </c:pt>
                <c:pt idx="118">
                  <c:v>12.806999999999999</c:v>
                </c:pt>
                <c:pt idx="119">
                  <c:v>13.306999999999999</c:v>
                </c:pt>
                <c:pt idx="120">
                  <c:v>13.806999999999999</c:v>
                </c:pt>
                <c:pt idx="121">
                  <c:v>14.306999999999999</c:v>
                </c:pt>
                <c:pt idx="122">
                  <c:v>14.806999999999999</c:v>
                </c:pt>
                <c:pt idx="123">
                  <c:v>15.306999999999999</c:v>
                </c:pt>
                <c:pt idx="124">
                  <c:v>15.806999999999999</c:v>
                </c:pt>
                <c:pt idx="125">
                  <c:v>16.306999999999999</c:v>
                </c:pt>
                <c:pt idx="126">
                  <c:v>16.806999999999999</c:v>
                </c:pt>
                <c:pt idx="127">
                  <c:v>17.306999999999999</c:v>
                </c:pt>
                <c:pt idx="128">
                  <c:v>17.806999999999999</c:v>
                </c:pt>
                <c:pt idx="129">
                  <c:v>18.306999999999999</c:v>
                </c:pt>
                <c:pt idx="130">
                  <c:v>18.806999999999999</c:v>
                </c:pt>
                <c:pt idx="131">
                  <c:v>19.306999999999999</c:v>
                </c:pt>
                <c:pt idx="132">
                  <c:v>19.806999999999999</c:v>
                </c:pt>
                <c:pt idx="133">
                  <c:v>20.306999999999999</c:v>
                </c:pt>
                <c:pt idx="134">
                  <c:v>20.806999999999999</c:v>
                </c:pt>
                <c:pt idx="135">
                  <c:v>21.306999999999999</c:v>
                </c:pt>
                <c:pt idx="136">
                  <c:v>21.806999999999999</c:v>
                </c:pt>
                <c:pt idx="137">
                  <c:v>22.306999999999999</c:v>
                </c:pt>
                <c:pt idx="138">
                  <c:v>22.806999999999999</c:v>
                </c:pt>
                <c:pt idx="139">
                  <c:v>23.306999999999999</c:v>
                </c:pt>
                <c:pt idx="140">
                  <c:v>23.806999999999999</c:v>
                </c:pt>
                <c:pt idx="141">
                  <c:v>24.306999999999999</c:v>
                </c:pt>
                <c:pt idx="142">
                  <c:v>24.806999999999999</c:v>
                </c:pt>
                <c:pt idx="143">
                  <c:v>25.306999999999999</c:v>
                </c:pt>
                <c:pt idx="144">
                  <c:v>25.806999999999999</c:v>
                </c:pt>
                <c:pt idx="145">
                  <c:v>26.306999999999999</c:v>
                </c:pt>
                <c:pt idx="146">
                  <c:v>26.806999999999999</c:v>
                </c:pt>
                <c:pt idx="147">
                  <c:v>27.306999999999995</c:v>
                </c:pt>
                <c:pt idx="148">
                  <c:v>27.806999999999995</c:v>
                </c:pt>
                <c:pt idx="149">
                  <c:v>28.306999999999995</c:v>
                </c:pt>
                <c:pt idx="150">
                  <c:v>28.806999999999995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58720"/>
        <c:axId val="155060480"/>
      </c:lineChart>
      <c:catAx>
        <c:axId val="1521587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060480"/>
        <c:crossesAt val="-20"/>
        <c:auto val="1"/>
        <c:lblAlgn val="ctr"/>
        <c:lblOffset val="100"/>
        <c:noMultiLvlLbl val="0"/>
      </c:catAx>
      <c:valAx>
        <c:axId val="155060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1587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89558390762652"/>
          <c:y val="9.7928436911487754E-2"/>
          <c:w val="0.27503810686765756"/>
          <c:h val="6.810890164153210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</xdr:row>
      <xdr:rowOff>19050</xdr:rowOff>
    </xdr:from>
    <xdr:to>
      <xdr:col>7</xdr:col>
      <xdr:colOff>9525</xdr:colOff>
      <xdr:row>19</xdr:row>
      <xdr:rowOff>57150</xdr:rowOff>
    </xdr:to>
    <xdr:graphicFrame macro="">
      <xdr:nvGraphicFramePr>
        <xdr:cNvPr id="1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20</xdr:row>
      <xdr:rowOff>28575</xdr:rowOff>
    </xdr:from>
    <xdr:to>
      <xdr:col>6</xdr:col>
      <xdr:colOff>5591175</xdr:colOff>
      <xdr:row>36</xdr:row>
      <xdr:rowOff>57150</xdr:rowOff>
    </xdr:to>
    <xdr:graphicFrame macro="">
      <xdr:nvGraphicFramePr>
        <xdr:cNvPr id="10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6</xdr:col>
      <xdr:colOff>5495925</xdr:colOff>
      <xdr:row>55</xdr:row>
      <xdr:rowOff>38100</xdr:rowOff>
    </xdr:to>
    <xdr:graphicFrame macro="">
      <xdr:nvGraphicFramePr>
        <xdr:cNvPr id="10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28575</xdr:rowOff>
    </xdr:from>
    <xdr:to>
      <xdr:col>8</xdr:col>
      <xdr:colOff>38100</xdr:colOff>
      <xdr:row>31</xdr:row>
      <xdr:rowOff>0</xdr:rowOff>
    </xdr:to>
    <xdr:graphicFrame macro="">
      <xdr:nvGraphicFramePr>
        <xdr:cNvPr id="819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zoomScaleNormal="100" workbookViewId="0">
      <pane ySplit="6276" topLeftCell="A151"/>
      <selection activeCell="E16" sqref="E16"/>
      <selection pane="bottomLeft" activeCell="G161" sqref="G161"/>
    </sheetView>
  </sheetViews>
  <sheetFormatPr baseColWidth="10" defaultRowHeight="13.2" x14ac:dyDescent="0.25"/>
  <cols>
    <col min="1" max="1" width="5.109375" customWidth="1"/>
    <col min="2" max="2" width="7.44140625" customWidth="1"/>
    <col min="6" max="6" width="4.88671875" customWidth="1"/>
    <col min="7" max="7" width="85.109375" customWidth="1"/>
    <col min="8" max="8" width="6.33203125" customWidth="1"/>
    <col min="9" max="9" width="11.44140625" style="3"/>
    <col min="10" max="10" width="1.88671875" style="3" customWidth="1"/>
    <col min="11" max="13" width="8.44140625" style="3" customWidth="1"/>
    <col min="14" max="14" width="2.44140625" style="3" customWidth="1"/>
    <col min="15" max="15" width="8.88671875" style="3" customWidth="1"/>
    <col min="16" max="16" width="1.88671875" style="3" customWidth="1"/>
    <col min="17" max="19" width="7.88671875" style="3" customWidth="1"/>
    <col min="20" max="20" width="1.88671875" customWidth="1"/>
    <col min="21" max="21" width="8.6640625" customWidth="1"/>
    <col min="22" max="22" width="2" customWidth="1"/>
    <col min="23" max="24" width="7.109375" customWidth="1"/>
    <col min="25" max="25" width="8.109375" style="16" customWidth="1"/>
    <col min="26" max="26" width="7" customWidth="1"/>
  </cols>
  <sheetData>
    <row r="1" spans="1:27" x14ac:dyDescent="0.25">
      <c r="H1" t="s">
        <v>45</v>
      </c>
      <c r="I1" s="3" t="s">
        <v>22</v>
      </c>
      <c r="K1" s="14" t="s">
        <v>23</v>
      </c>
      <c r="L1" s="14" t="s">
        <v>24</v>
      </c>
      <c r="M1" s="14" t="s">
        <v>25</v>
      </c>
      <c r="O1" s="14" t="s">
        <v>28</v>
      </c>
      <c r="P1" s="14"/>
      <c r="Q1" s="14" t="s">
        <v>32</v>
      </c>
      <c r="R1" s="14" t="s">
        <v>33</v>
      </c>
      <c r="S1" s="14" t="s">
        <v>34</v>
      </c>
      <c r="U1" s="11" t="s">
        <v>48</v>
      </c>
      <c r="W1" s="11" t="s">
        <v>36</v>
      </c>
      <c r="X1" s="11" t="s">
        <v>37</v>
      </c>
      <c r="Y1" s="15" t="str">
        <f>I1</f>
        <v>Prix sous jacent</v>
      </c>
      <c r="Z1" s="11" t="s">
        <v>35</v>
      </c>
      <c r="AA1">
        <v>0.2</v>
      </c>
    </row>
    <row r="2" spans="1:27" x14ac:dyDescent="0.25">
      <c r="A2" s="12" t="s">
        <v>28</v>
      </c>
      <c r="H2">
        <v>0.05</v>
      </c>
      <c r="I2" s="3">
        <v>102</v>
      </c>
      <c r="K2" s="3">
        <f t="shared" ref="K2:K33" si="0">MAX(I2-$C$6,0)-$C$8</f>
        <v>-5</v>
      </c>
      <c r="L2" s="3">
        <f>-2*MAX(I2-$D$6,0)+2*$D$8</f>
        <v>6</v>
      </c>
      <c r="M2" s="3">
        <f t="shared" ref="M2:M33" si="1">MAX(I2-$E$6,0)-$E$8</f>
        <v>-1</v>
      </c>
      <c r="O2" s="3">
        <f>SUM(K2:M2)</f>
        <v>0</v>
      </c>
      <c r="Q2" s="3">
        <f t="shared" ref="Q2:Q33" si="2">MAX($C$24-I2,0)-$C$26</f>
        <v>0.7</v>
      </c>
      <c r="R2" s="3">
        <f>-2*MAX($D$24-I2,0)+2*$D$26</f>
        <v>0</v>
      </c>
      <c r="S2" s="3">
        <f>MAX($E$24-I2,0)-$E$26</f>
        <v>-0.70000000000000018</v>
      </c>
      <c r="U2" s="3">
        <f>SUM(Q2:S2)</f>
        <v>0</v>
      </c>
      <c r="W2" s="3">
        <f>MAX($C$43-Y2,0)-$C$45</f>
        <v>11</v>
      </c>
      <c r="X2" s="3">
        <f>MAX(Y2-$D$43,0)-$D$45</f>
        <v>-2</v>
      </c>
      <c r="Y2" s="15">
        <v>90</v>
      </c>
      <c r="Z2" s="3">
        <f>W2+X2</f>
        <v>9</v>
      </c>
    </row>
    <row r="3" spans="1:27" x14ac:dyDescent="0.25">
      <c r="C3" s="11" t="s">
        <v>19</v>
      </c>
      <c r="D3" s="11" t="s">
        <v>20</v>
      </c>
      <c r="E3" s="11" t="s">
        <v>21</v>
      </c>
      <c r="I3" s="3">
        <f>I2+$H$2</f>
        <v>102.05</v>
      </c>
      <c r="K3" s="3">
        <f t="shared" si="0"/>
        <v>-5</v>
      </c>
      <c r="L3" s="3">
        <f t="shared" ref="L3:L66" si="3">-2*MAX(I3-$D$6,0)+2*$D$8</f>
        <v>6</v>
      </c>
      <c r="M3" s="3">
        <f t="shared" si="1"/>
        <v>-1</v>
      </c>
      <c r="O3" s="3">
        <f t="shared" ref="O3:O66" si="4">SUM(K3:M3)</f>
        <v>0</v>
      </c>
      <c r="Q3" s="3">
        <f t="shared" si="2"/>
        <v>0.6500000000000028</v>
      </c>
      <c r="R3" s="3">
        <f t="shared" ref="R3:R66" si="5">-2*MAX($D$24-I3,0)+2*$D$26</f>
        <v>9.9999999999994316E-2</v>
      </c>
      <c r="S3" s="3">
        <f t="shared" ref="S3:S66" si="6">MAX($E$24-I3,0)-$E$26</f>
        <v>-0.74999999999999734</v>
      </c>
      <c r="U3" s="3">
        <f t="shared" ref="U3:U66" si="7">SUM(Q3:S3)</f>
        <v>0</v>
      </c>
      <c r="W3" s="3">
        <f t="shared" ref="W3:W66" si="8">MAX($C$43-Y3,0)-$C$45</f>
        <v>10.799999999999997</v>
      </c>
      <c r="X3" s="3">
        <f t="shared" ref="X3:X66" si="9">MAX(Y3-$D$43,0)-$D$45</f>
        <v>-2</v>
      </c>
      <c r="Y3" s="15">
        <f>Y2+$AA$1</f>
        <v>90.2</v>
      </c>
      <c r="Z3" s="3">
        <f t="shared" ref="Z3:Z66" si="10">W3+X3</f>
        <v>8.7999999999999972</v>
      </c>
    </row>
    <row r="4" spans="1:27" x14ac:dyDescent="0.25">
      <c r="B4" s="9" t="s">
        <v>16</v>
      </c>
      <c r="C4" s="10" t="s">
        <v>17</v>
      </c>
      <c r="D4" s="10" t="s">
        <v>18</v>
      </c>
      <c r="E4" s="10" t="s">
        <v>17</v>
      </c>
      <c r="I4" s="3">
        <f t="shared" ref="I4:I67" si="11">I3+$H$2</f>
        <v>102.1</v>
      </c>
      <c r="K4" s="3">
        <f t="shared" si="0"/>
        <v>-5</v>
      </c>
      <c r="L4" s="3">
        <f t="shared" si="3"/>
        <v>6</v>
      </c>
      <c r="M4" s="3">
        <f t="shared" si="1"/>
        <v>-1</v>
      </c>
      <c r="O4" s="3">
        <f t="shared" si="4"/>
        <v>0</v>
      </c>
      <c r="Q4" s="3">
        <f t="shared" si="2"/>
        <v>0.60000000000000564</v>
      </c>
      <c r="R4" s="3">
        <f t="shared" si="5"/>
        <v>0.19999999999998863</v>
      </c>
      <c r="S4" s="3">
        <f t="shared" si="6"/>
        <v>-0.79999999999999449</v>
      </c>
      <c r="U4" s="3">
        <f t="shared" si="7"/>
        <v>0</v>
      </c>
      <c r="W4" s="3">
        <f t="shared" si="8"/>
        <v>10.599999999999994</v>
      </c>
      <c r="X4" s="3">
        <f t="shared" si="9"/>
        <v>-2</v>
      </c>
      <c r="Y4" s="15">
        <f t="shared" ref="Y4:Y67" si="12">Y3+$AA$1</f>
        <v>90.4</v>
      </c>
      <c r="Z4" s="3">
        <f t="shared" si="10"/>
        <v>8.5999999999999943</v>
      </c>
    </row>
    <row r="5" spans="1:27" x14ac:dyDescent="0.25">
      <c r="B5" s="9" t="s">
        <v>26</v>
      </c>
      <c r="C5" s="10">
        <v>1</v>
      </c>
      <c r="D5" s="10">
        <v>2</v>
      </c>
      <c r="E5" s="10">
        <v>1</v>
      </c>
      <c r="I5" s="3">
        <f t="shared" si="11"/>
        <v>102.14999999999999</v>
      </c>
      <c r="K5" s="3">
        <f t="shared" si="0"/>
        <v>-5</v>
      </c>
      <c r="L5" s="3">
        <f t="shared" si="3"/>
        <v>6</v>
      </c>
      <c r="M5" s="3">
        <f t="shared" si="1"/>
        <v>-1</v>
      </c>
      <c r="O5" s="3">
        <f t="shared" si="4"/>
        <v>0</v>
      </c>
      <c r="Q5" s="3">
        <f t="shared" si="2"/>
        <v>0.55000000000000848</v>
      </c>
      <c r="R5" s="3">
        <f t="shared" si="5"/>
        <v>0.29999999999998295</v>
      </c>
      <c r="S5" s="3">
        <f t="shared" si="6"/>
        <v>-0.84999999999999165</v>
      </c>
      <c r="U5" s="3">
        <f t="shared" si="7"/>
        <v>0</v>
      </c>
      <c r="W5" s="3">
        <f t="shared" si="8"/>
        <v>10.399999999999991</v>
      </c>
      <c r="X5" s="3">
        <f t="shared" si="9"/>
        <v>-2</v>
      </c>
      <c r="Y5" s="15">
        <f t="shared" si="12"/>
        <v>90.600000000000009</v>
      </c>
      <c r="Z5" s="3">
        <f t="shared" si="10"/>
        <v>8.3999999999999915</v>
      </c>
    </row>
    <row r="6" spans="1:27" x14ac:dyDescent="0.25">
      <c r="B6" s="6" t="s">
        <v>13</v>
      </c>
      <c r="C6" s="13">
        <v>104</v>
      </c>
      <c r="D6" s="13">
        <v>105</v>
      </c>
      <c r="E6" s="13">
        <v>106.5</v>
      </c>
      <c r="I6" s="3">
        <f t="shared" si="11"/>
        <v>102.19999999999999</v>
      </c>
      <c r="K6" s="3">
        <f t="shared" si="0"/>
        <v>-5</v>
      </c>
      <c r="L6" s="3">
        <f t="shared" si="3"/>
        <v>6</v>
      </c>
      <c r="M6" s="3">
        <f t="shared" si="1"/>
        <v>-1</v>
      </c>
      <c r="O6" s="3">
        <f t="shared" si="4"/>
        <v>0</v>
      </c>
      <c r="Q6" s="3">
        <f t="shared" si="2"/>
        <v>0.50000000000001132</v>
      </c>
      <c r="R6" s="3">
        <f t="shared" si="5"/>
        <v>0.39999999999997726</v>
      </c>
      <c r="S6" s="3">
        <f t="shared" si="6"/>
        <v>-0.89999999999998881</v>
      </c>
      <c r="U6" s="3">
        <f t="shared" si="7"/>
        <v>0</v>
      </c>
      <c r="W6" s="3">
        <f t="shared" si="8"/>
        <v>10.199999999999989</v>
      </c>
      <c r="X6" s="3">
        <f t="shared" si="9"/>
        <v>-2</v>
      </c>
      <c r="Y6" s="15">
        <f t="shared" si="12"/>
        <v>90.800000000000011</v>
      </c>
      <c r="Z6" s="3">
        <f t="shared" si="10"/>
        <v>8.1999999999999886</v>
      </c>
    </row>
    <row r="7" spans="1:27" x14ac:dyDescent="0.25">
      <c r="B7" s="6" t="s">
        <v>14</v>
      </c>
      <c r="C7" s="8">
        <v>3</v>
      </c>
      <c r="D7" s="8">
        <v>3</v>
      </c>
      <c r="E7" s="8">
        <v>3</v>
      </c>
      <c r="I7" s="3">
        <f t="shared" si="11"/>
        <v>102.24999999999999</v>
      </c>
      <c r="K7" s="3">
        <f t="shared" si="0"/>
        <v>-5</v>
      </c>
      <c r="L7" s="3">
        <f t="shared" si="3"/>
        <v>6</v>
      </c>
      <c r="M7" s="3">
        <f t="shared" si="1"/>
        <v>-1</v>
      </c>
      <c r="O7" s="3">
        <f t="shared" si="4"/>
        <v>0</v>
      </c>
      <c r="Q7" s="3">
        <f t="shared" si="2"/>
        <v>0.45000000000001417</v>
      </c>
      <c r="R7" s="3">
        <f t="shared" si="5"/>
        <v>0.49999999999997158</v>
      </c>
      <c r="S7" s="3">
        <f t="shared" si="6"/>
        <v>-0.94999999999998597</v>
      </c>
      <c r="U7" s="3">
        <f t="shared" si="7"/>
        <v>0</v>
      </c>
      <c r="W7" s="3">
        <f t="shared" si="8"/>
        <v>9.9999999999999858</v>
      </c>
      <c r="X7" s="3">
        <f t="shared" si="9"/>
        <v>-2</v>
      </c>
      <c r="Y7" s="15">
        <f t="shared" si="12"/>
        <v>91.000000000000014</v>
      </c>
      <c r="Z7" s="3">
        <f t="shared" si="10"/>
        <v>7.9999999999999858</v>
      </c>
    </row>
    <row r="8" spans="1:27" x14ac:dyDescent="0.25">
      <c r="B8" s="6" t="s">
        <v>15</v>
      </c>
      <c r="C8" s="8">
        <v>5</v>
      </c>
      <c r="D8" s="8">
        <v>3</v>
      </c>
      <c r="E8" s="8">
        <v>1</v>
      </c>
      <c r="I8" s="3">
        <f t="shared" si="11"/>
        <v>102.29999999999998</v>
      </c>
      <c r="K8" s="3">
        <f t="shared" si="0"/>
        <v>-5</v>
      </c>
      <c r="L8" s="3">
        <f t="shared" si="3"/>
        <v>6</v>
      </c>
      <c r="M8" s="3">
        <f t="shared" si="1"/>
        <v>-1</v>
      </c>
      <c r="O8" s="3">
        <f t="shared" si="4"/>
        <v>0</v>
      </c>
      <c r="Q8" s="3">
        <f t="shared" si="2"/>
        <v>0.40000000000001701</v>
      </c>
      <c r="R8" s="3">
        <f t="shared" si="5"/>
        <v>0.59999999999996589</v>
      </c>
      <c r="S8" s="3">
        <f t="shared" si="6"/>
        <v>-0.99999999999998312</v>
      </c>
      <c r="U8" s="3">
        <f t="shared" si="7"/>
        <v>0</v>
      </c>
      <c r="W8" s="3">
        <f t="shared" si="8"/>
        <v>9.7999999999999829</v>
      </c>
      <c r="X8" s="3">
        <f t="shared" si="9"/>
        <v>-2</v>
      </c>
      <c r="Y8" s="15">
        <f t="shared" si="12"/>
        <v>91.200000000000017</v>
      </c>
      <c r="Z8" s="3">
        <f t="shared" si="10"/>
        <v>7.7999999999999829</v>
      </c>
    </row>
    <row r="9" spans="1:27" x14ac:dyDescent="0.25">
      <c r="I9" s="3">
        <f t="shared" si="11"/>
        <v>102.34999999999998</v>
      </c>
      <c r="K9" s="3">
        <f t="shared" si="0"/>
        <v>-5</v>
      </c>
      <c r="L9" s="3">
        <f t="shared" si="3"/>
        <v>6</v>
      </c>
      <c r="M9" s="3">
        <f t="shared" si="1"/>
        <v>-1</v>
      </c>
      <c r="O9" s="3">
        <f t="shared" si="4"/>
        <v>0</v>
      </c>
      <c r="Q9" s="3">
        <f t="shared" si="2"/>
        <v>0.35000000000001985</v>
      </c>
      <c r="R9" s="3">
        <f t="shared" si="5"/>
        <v>0.69999999999996021</v>
      </c>
      <c r="S9" s="3">
        <f t="shared" si="6"/>
        <v>-1.0499999999999803</v>
      </c>
      <c r="U9" s="3">
        <f t="shared" si="7"/>
        <v>0</v>
      </c>
      <c r="W9" s="3">
        <f t="shared" si="8"/>
        <v>9.5999999999999801</v>
      </c>
      <c r="X9" s="3">
        <f t="shared" si="9"/>
        <v>-2</v>
      </c>
      <c r="Y9" s="15">
        <f t="shared" si="12"/>
        <v>91.40000000000002</v>
      </c>
      <c r="Z9" s="3">
        <f t="shared" si="10"/>
        <v>7.5999999999999801</v>
      </c>
    </row>
    <row r="10" spans="1:27" x14ac:dyDescent="0.25">
      <c r="I10" s="3">
        <f t="shared" si="11"/>
        <v>102.39999999999998</v>
      </c>
      <c r="K10" s="3">
        <f t="shared" si="0"/>
        <v>-5</v>
      </c>
      <c r="L10" s="3">
        <f t="shared" si="3"/>
        <v>6</v>
      </c>
      <c r="M10" s="3">
        <f t="shared" si="1"/>
        <v>-1</v>
      </c>
      <c r="O10" s="3">
        <f t="shared" si="4"/>
        <v>0</v>
      </c>
      <c r="Q10" s="3">
        <f t="shared" si="2"/>
        <v>0.30000000000002269</v>
      </c>
      <c r="R10" s="3">
        <f t="shared" si="5"/>
        <v>0.79999999999995453</v>
      </c>
      <c r="S10" s="3">
        <f t="shared" si="6"/>
        <v>-1.0999999999999774</v>
      </c>
      <c r="U10" s="3">
        <f t="shared" si="7"/>
        <v>0</v>
      </c>
      <c r="W10" s="3">
        <f t="shared" si="8"/>
        <v>9.3999999999999773</v>
      </c>
      <c r="X10" s="3">
        <f t="shared" si="9"/>
        <v>-2</v>
      </c>
      <c r="Y10" s="15">
        <f t="shared" si="12"/>
        <v>91.600000000000023</v>
      </c>
      <c r="Z10" s="3">
        <f t="shared" si="10"/>
        <v>7.3999999999999773</v>
      </c>
    </row>
    <row r="11" spans="1:27" x14ac:dyDescent="0.25">
      <c r="I11" s="3">
        <f t="shared" si="11"/>
        <v>102.44999999999997</v>
      </c>
      <c r="K11" s="3">
        <f t="shared" si="0"/>
        <v>-5</v>
      </c>
      <c r="L11" s="3">
        <f t="shared" si="3"/>
        <v>6</v>
      </c>
      <c r="M11" s="3">
        <f t="shared" si="1"/>
        <v>-1</v>
      </c>
      <c r="O11" s="3">
        <f t="shared" si="4"/>
        <v>0</v>
      </c>
      <c r="Q11" s="3">
        <f t="shared" si="2"/>
        <v>0.25000000000002554</v>
      </c>
      <c r="R11" s="3">
        <f t="shared" si="5"/>
        <v>0.89999999999994884</v>
      </c>
      <c r="S11" s="3">
        <f t="shared" si="6"/>
        <v>-1.1499999999999746</v>
      </c>
      <c r="U11" s="3">
        <f t="shared" si="7"/>
        <v>0</v>
      </c>
      <c r="W11" s="3">
        <f t="shared" si="8"/>
        <v>9.1999999999999744</v>
      </c>
      <c r="X11" s="3">
        <f t="shared" si="9"/>
        <v>-2</v>
      </c>
      <c r="Y11" s="15">
        <f t="shared" si="12"/>
        <v>91.800000000000026</v>
      </c>
      <c r="Z11" s="3">
        <f t="shared" si="10"/>
        <v>7.1999999999999744</v>
      </c>
    </row>
    <row r="12" spans="1:27" x14ac:dyDescent="0.25">
      <c r="B12" s="17" t="s">
        <v>46</v>
      </c>
      <c r="C12" s="17"/>
      <c r="D12" s="17"/>
      <c r="I12" s="3">
        <f t="shared" si="11"/>
        <v>102.49999999999997</v>
      </c>
      <c r="K12" s="3">
        <f t="shared" si="0"/>
        <v>-5</v>
      </c>
      <c r="L12" s="3">
        <f t="shared" si="3"/>
        <v>6</v>
      </c>
      <c r="M12" s="3">
        <f t="shared" si="1"/>
        <v>-1</v>
      </c>
      <c r="O12" s="3">
        <f t="shared" si="4"/>
        <v>0</v>
      </c>
      <c r="Q12" s="3">
        <f t="shared" si="2"/>
        <v>0.20000000000002838</v>
      </c>
      <c r="R12" s="3">
        <f t="shared" si="5"/>
        <v>0.99999999999994316</v>
      </c>
      <c r="S12" s="3">
        <f t="shared" si="6"/>
        <v>-1.1999999999999718</v>
      </c>
      <c r="U12" s="3">
        <f t="shared" si="7"/>
        <v>0</v>
      </c>
      <c r="W12" s="3">
        <f t="shared" si="8"/>
        <v>8.9999999999999716</v>
      </c>
      <c r="X12" s="3">
        <f t="shared" si="9"/>
        <v>-2</v>
      </c>
      <c r="Y12" s="15">
        <f t="shared" si="12"/>
        <v>92.000000000000028</v>
      </c>
      <c r="Z12" s="3">
        <f t="shared" si="10"/>
        <v>6.9999999999999716</v>
      </c>
    </row>
    <row r="13" spans="1:27" x14ac:dyDescent="0.25">
      <c r="I13" s="3">
        <f t="shared" si="11"/>
        <v>102.54999999999997</v>
      </c>
      <c r="K13" s="3">
        <f t="shared" si="0"/>
        <v>-5</v>
      </c>
      <c r="L13" s="3">
        <f t="shared" si="3"/>
        <v>6</v>
      </c>
      <c r="M13" s="3">
        <f t="shared" si="1"/>
        <v>-1</v>
      </c>
      <c r="O13" s="3">
        <f t="shared" si="4"/>
        <v>0</v>
      </c>
      <c r="Q13" s="3">
        <f t="shared" si="2"/>
        <v>0.15000000000003122</v>
      </c>
      <c r="R13" s="3">
        <f t="shared" si="5"/>
        <v>1.0999999999999375</v>
      </c>
      <c r="S13" s="3">
        <f t="shared" si="6"/>
        <v>-1.2499999999999689</v>
      </c>
      <c r="U13" s="3">
        <f t="shared" si="7"/>
        <v>0</v>
      </c>
      <c r="W13" s="3">
        <f t="shared" si="8"/>
        <v>8.7999999999999687</v>
      </c>
      <c r="X13" s="3">
        <f t="shared" si="9"/>
        <v>-2</v>
      </c>
      <c r="Y13" s="15">
        <f t="shared" si="12"/>
        <v>92.200000000000031</v>
      </c>
      <c r="Z13" s="3">
        <f t="shared" si="10"/>
        <v>6.7999999999999687</v>
      </c>
    </row>
    <row r="14" spans="1:27" x14ac:dyDescent="0.25">
      <c r="I14" s="3">
        <f t="shared" si="11"/>
        <v>102.59999999999997</v>
      </c>
      <c r="K14" s="3">
        <f t="shared" si="0"/>
        <v>-5</v>
      </c>
      <c r="L14" s="3">
        <f t="shared" si="3"/>
        <v>6</v>
      </c>
      <c r="M14" s="3">
        <f t="shared" si="1"/>
        <v>-1</v>
      </c>
      <c r="O14" s="3">
        <f t="shared" si="4"/>
        <v>0</v>
      </c>
      <c r="Q14" s="3">
        <f t="shared" si="2"/>
        <v>0.10000000000003406</v>
      </c>
      <c r="R14" s="3">
        <f t="shared" si="5"/>
        <v>1.1999999999999318</v>
      </c>
      <c r="S14" s="3">
        <f t="shared" si="6"/>
        <v>-1.2999999999999661</v>
      </c>
      <c r="U14" s="3">
        <f t="shared" si="7"/>
        <v>0</v>
      </c>
      <c r="W14" s="3">
        <f t="shared" si="8"/>
        <v>8.5999999999999659</v>
      </c>
      <c r="X14" s="3">
        <f t="shared" si="9"/>
        <v>-2</v>
      </c>
      <c r="Y14" s="15">
        <f t="shared" si="12"/>
        <v>92.400000000000034</v>
      </c>
      <c r="Z14" s="3">
        <f t="shared" si="10"/>
        <v>6.5999999999999659</v>
      </c>
    </row>
    <row r="15" spans="1:27" x14ac:dyDescent="0.25">
      <c r="I15" s="3">
        <f t="shared" si="11"/>
        <v>102.64999999999996</v>
      </c>
      <c r="K15" s="3">
        <f t="shared" si="0"/>
        <v>-5</v>
      </c>
      <c r="L15" s="3">
        <f t="shared" si="3"/>
        <v>6</v>
      </c>
      <c r="M15" s="3">
        <f t="shared" si="1"/>
        <v>-1</v>
      </c>
      <c r="O15" s="3">
        <f t="shared" si="4"/>
        <v>0</v>
      </c>
      <c r="Q15" s="3">
        <f t="shared" si="2"/>
        <v>5.0000000000036904E-2</v>
      </c>
      <c r="R15" s="3">
        <f t="shared" si="5"/>
        <v>1.2999999999999261</v>
      </c>
      <c r="S15" s="3">
        <f t="shared" si="6"/>
        <v>-1.3499999999999632</v>
      </c>
      <c r="U15" s="3">
        <f t="shared" si="7"/>
        <v>0</v>
      </c>
      <c r="W15" s="3">
        <f t="shared" si="8"/>
        <v>8.3999999999999631</v>
      </c>
      <c r="X15" s="3">
        <f t="shared" si="9"/>
        <v>-2</v>
      </c>
      <c r="Y15" s="15">
        <f t="shared" si="12"/>
        <v>92.600000000000037</v>
      </c>
      <c r="Z15" s="3">
        <f t="shared" si="10"/>
        <v>6.3999999999999631</v>
      </c>
    </row>
    <row r="16" spans="1:27" x14ac:dyDescent="0.25">
      <c r="I16" s="3">
        <f t="shared" si="11"/>
        <v>102.69999999999996</v>
      </c>
      <c r="K16" s="3">
        <f t="shared" si="0"/>
        <v>-5</v>
      </c>
      <c r="L16" s="3">
        <f t="shared" si="3"/>
        <v>6</v>
      </c>
      <c r="M16" s="3">
        <f t="shared" si="1"/>
        <v>-1</v>
      </c>
      <c r="O16" s="3">
        <f t="shared" si="4"/>
        <v>0</v>
      </c>
      <c r="Q16" s="3">
        <f t="shared" si="2"/>
        <v>3.9745984281580604E-14</v>
      </c>
      <c r="R16" s="3">
        <f t="shared" si="5"/>
        <v>1.3999999999999204</v>
      </c>
      <c r="S16" s="3">
        <f t="shared" si="6"/>
        <v>-1.3999999999999604</v>
      </c>
      <c r="U16" s="3">
        <f t="shared" si="7"/>
        <v>0</v>
      </c>
      <c r="W16" s="3">
        <f t="shared" si="8"/>
        <v>8.1999999999999602</v>
      </c>
      <c r="X16" s="3">
        <f t="shared" si="9"/>
        <v>-2</v>
      </c>
      <c r="Y16" s="15">
        <f t="shared" si="12"/>
        <v>92.80000000000004</v>
      </c>
      <c r="Z16" s="3">
        <f t="shared" si="10"/>
        <v>6.1999999999999602</v>
      </c>
    </row>
    <row r="17" spans="1:26" x14ac:dyDescent="0.25">
      <c r="I17" s="3">
        <f t="shared" si="11"/>
        <v>102.74999999999996</v>
      </c>
      <c r="K17" s="3">
        <f t="shared" si="0"/>
        <v>-5</v>
      </c>
      <c r="L17" s="3">
        <f t="shared" si="3"/>
        <v>6</v>
      </c>
      <c r="M17" s="3">
        <f t="shared" si="1"/>
        <v>-1</v>
      </c>
      <c r="O17" s="3">
        <f t="shared" si="4"/>
        <v>0</v>
      </c>
      <c r="Q17" s="3">
        <f t="shared" si="2"/>
        <v>-4.9999999999957412E-2</v>
      </c>
      <c r="R17" s="3">
        <f t="shared" si="5"/>
        <v>1.4999999999999147</v>
      </c>
      <c r="S17" s="3">
        <f t="shared" si="6"/>
        <v>-1.4499999999999575</v>
      </c>
      <c r="U17" s="3">
        <f t="shared" si="7"/>
        <v>0</v>
      </c>
      <c r="W17" s="3">
        <f t="shared" si="8"/>
        <v>7.9999999999999574</v>
      </c>
      <c r="X17" s="3">
        <f t="shared" si="9"/>
        <v>-2</v>
      </c>
      <c r="Y17" s="15">
        <f t="shared" si="12"/>
        <v>93.000000000000043</v>
      </c>
      <c r="Z17" s="3">
        <f t="shared" si="10"/>
        <v>5.9999999999999574</v>
      </c>
    </row>
    <row r="18" spans="1:26" x14ac:dyDescent="0.25">
      <c r="I18" s="3">
        <f t="shared" si="11"/>
        <v>102.79999999999995</v>
      </c>
      <c r="K18" s="3">
        <f t="shared" si="0"/>
        <v>-5</v>
      </c>
      <c r="L18" s="3">
        <f t="shared" si="3"/>
        <v>6</v>
      </c>
      <c r="M18" s="3">
        <f t="shared" si="1"/>
        <v>-1</v>
      </c>
      <c r="O18" s="3">
        <f t="shared" si="4"/>
        <v>0</v>
      </c>
      <c r="Q18" s="3">
        <f t="shared" si="2"/>
        <v>-9.999999999995457E-2</v>
      </c>
      <c r="R18" s="3">
        <f t="shared" si="5"/>
        <v>1.5999999999999091</v>
      </c>
      <c r="S18" s="3">
        <f t="shared" si="6"/>
        <v>-1.4999999999999547</v>
      </c>
      <c r="U18" s="3">
        <f t="shared" si="7"/>
        <v>0</v>
      </c>
      <c r="W18" s="3">
        <f t="shared" si="8"/>
        <v>7.7999999999999545</v>
      </c>
      <c r="X18" s="3">
        <f t="shared" si="9"/>
        <v>-2</v>
      </c>
      <c r="Y18" s="15">
        <f t="shared" si="12"/>
        <v>93.200000000000045</v>
      </c>
      <c r="Z18" s="3">
        <f t="shared" si="10"/>
        <v>5.7999999999999545</v>
      </c>
    </row>
    <row r="19" spans="1:26" x14ac:dyDescent="0.25">
      <c r="I19" s="3">
        <f t="shared" si="11"/>
        <v>102.84999999999995</v>
      </c>
      <c r="K19" s="3">
        <f t="shared" si="0"/>
        <v>-5</v>
      </c>
      <c r="L19" s="3">
        <f t="shared" si="3"/>
        <v>6</v>
      </c>
      <c r="M19" s="3">
        <f t="shared" si="1"/>
        <v>-1</v>
      </c>
      <c r="O19" s="3">
        <f t="shared" si="4"/>
        <v>0</v>
      </c>
      <c r="Q19" s="3">
        <f t="shared" si="2"/>
        <v>-0.14999999999995173</v>
      </c>
      <c r="R19" s="3">
        <f t="shared" si="5"/>
        <v>1.6999999999999034</v>
      </c>
      <c r="S19" s="3">
        <f t="shared" si="6"/>
        <v>-1.5499999999999519</v>
      </c>
      <c r="U19" s="3">
        <f t="shared" si="7"/>
        <v>0</v>
      </c>
      <c r="W19" s="3">
        <f t="shared" si="8"/>
        <v>7.5999999999999517</v>
      </c>
      <c r="X19" s="3">
        <f t="shared" si="9"/>
        <v>-2</v>
      </c>
      <c r="Y19" s="15">
        <f t="shared" si="12"/>
        <v>93.400000000000048</v>
      </c>
      <c r="Z19" s="3">
        <f t="shared" si="10"/>
        <v>5.5999999999999517</v>
      </c>
    </row>
    <row r="20" spans="1:26" x14ac:dyDescent="0.25">
      <c r="A20" s="12" t="s">
        <v>27</v>
      </c>
      <c r="I20" s="3">
        <f t="shared" si="11"/>
        <v>102.89999999999995</v>
      </c>
      <c r="K20" s="3">
        <f t="shared" si="0"/>
        <v>-5</v>
      </c>
      <c r="L20" s="3">
        <f t="shared" si="3"/>
        <v>6</v>
      </c>
      <c r="M20" s="3">
        <f t="shared" si="1"/>
        <v>-1</v>
      </c>
      <c r="O20" s="3">
        <f t="shared" si="4"/>
        <v>0</v>
      </c>
      <c r="Q20" s="3">
        <f t="shared" si="2"/>
        <v>-0.19999999999994889</v>
      </c>
      <c r="R20" s="3">
        <f t="shared" si="5"/>
        <v>1.7999999999998977</v>
      </c>
      <c r="S20" s="3">
        <f t="shared" si="6"/>
        <v>-1.599999999999949</v>
      </c>
      <c r="U20" s="3">
        <f t="shared" si="7"/>
        <v>0</v>
      </c>
      <c r="W20" s="3">
        <f t="shared" si="8"/>
        <v>7.3999999999999488</v>
      </c>
      <c r="X20" s="3">
        <f t="shared" si="9"/>
        <v>-2</v>
      </c>
      <c r="Y20" s="15">
        <f t="shared" si="12"/>
        <v>93.600000000000051</v>
      </c>
      <c r="Z20" s="3">
        <f t="shared" si="10"/>
        <v>5.3999999999999488</v>
      </c>
    </row>
    <row r="21" spans="1:26" x14ac:dyDescent="0.25">
      <c r="C21" s="11" t="s">
        <v>29</v>
      </c>
      <c r="D21" s="11" t="s">
        <v>30</v>
      </c>
      <c r="E21" s="11" t="s">
        <v>31</v>
      </c>
      <c r="I21" s="3">
        <f t="shared" si="11"/>
        <v>102.94999999999995</v>
      </c>
      <c r="K21" s="3">
        <f t="shared" si="0"/>
        <v>-5</v>
      </c>
      <c r="L21" s="3">
        <f t="shared" si="3"/>
        <v>6</v>
      </c>
      <c r="M21" s="3">
        <f t="shared" si="1"/>
        <v>-1</v>
      </c>
      <c r="O21" s="3">
        <f t="shared" si="4"/>
        <v>0</v>
      </c>
      <c r="Q21" s="3">
        <f t="shared" si="2"/>
        <v>-0.24999999999994604</v>
      </c>
      <c r="R21" s="3">
        <f t="shared" si="5"/>
        <v>1.899999999999892</v>
      </c>
      <c r="S21" s="3">
        <f t="shared" si="6"/>
        <v>-1.6499999999999462</v>
      </c>
      <c r="U21" s="3">
        <f t="shared" si="7"/>
        <v>0</v>
      </c>
      <c r="W21" s="3">
        <f t="shared" si="8"/>
        <v>7.199999999999946</v>
      </c>
      <c r="X21" s="3">
        <f t="shared" si="9"/>
        <v>-2</v>
      </c>
      <c r="Y21" s="15">
        <f t="shared" si="12"/>
        <v>93.800000000000054</v>
      </c>
      <c r="Z21" s="3">
        <f t="shared" si="10"/>
        <v>5.199999999999946</v>
      </c>
    </row>
    <row r="22" spans="1:26" x14ac:dyDescent="0.25">
      <c r="B22" s="9" t="s">
        <v>16</v>
      </c>
      <c r="C22" s="10" t="s">
        <v>17</v>
      </c>
      <c r="D22" s="10" t="s">
        <v>18</v>
      </c>
      <c r="E22" s="10" t="s">
        <v>17</v>
      </c>
      <c r="I22" s="3">
        <f t="shared" si="11"/>
        <v>102.99999999999994</v>
      </c>
      <c r="K22" s="3">
        <f t="shared" si="0"/>
        <v>-5</v>
      </c>
      <c r="L22" s="3">
        <f t="shared" si="3"/>
        <v>6</v>
      </c>
      <c r="M22" s="3">
        <f t="shared" si="1"/>
        <v>-1</v>
      </c>
      <c r="O22" s="3">
        <f t="shared" si="4"/>
        <v>0</v>
      </c>
      <c r="Q22" s="3">
        <f t="shared" si="2"/>
        <v>-0.2999999999999432</v>
      </c>
      <c r="R22" s="3">
        <f t="shared" si="5"/>
        <v>1.9999999999998863</v>
      </c>
      <c r="S22" s="3">
        <f t="shared" si="6"/>
        <v>-1.6999999999999433</v>
      </c>
      <c r="U22" s="3">
        <f t="shared" si="7"/>
        <v>0</v>
      </c>
      <c r="W22" s="3">
        <f t="shared" si="8"/>
        <v>6.9999999999999432</v>
      </c>
      <c r="X22" s="3">
        <f t="shared" si="9"/>
        <v>-2</v>
      </c>
      <c r="Y22" s="15">
        <f t="shared" si="12"/>
        <v>94.000000000000057</v>
      </c>
      <c r="Z22" s="3">
        <f t="shared" si="10"/>
        <v>4.9999999999999432</v>
      </c>
    </row>
    <row r="23" spans="1:26" x14ac:dyDescent="0.25">
      <c r="B23" s="9" t="s">
        <v>26</v>
      </c>
      <c r="C23" s="10">
        <v>1</v>
      </c>
      <c r="D23" s="10">
        <v>2</v>
      </c>
      <c r="E23" s="10">
        <v>1</v>
      </c>
      <c r="I23" s="3">
        <f t="shared" si="11"/>
        <v>103.04999999999994</v>
      </c>
      <c r="K23" s="3">
        <f t="shared" si="0"/>
        <v>-5</v>
      </c>
      <c r="L23" s="3">
        <f t="shared" si="3"/>
        <v>6</v>
      </c>
      <c r="M23" s="3">
        <f t="shared" si="1"/>
        <v>-1</v>
      </c>
      <c r="O23" s="3">
        <f t="shared" si="4"/>
        <v>0</v>
      </c>
      <c r="Q23" s="3">
        <f t="shared" si="2"/>
        <v>-0.34999999999994036</v>
      </c>
      <c r="R23" s="3">
        <f t="shared" si="5"/>
        <v>2.0999999999998806</v>
      </c>
      <c r="S23" s="3">
        <f t="shared" si="6"/>
        <v>-1.7499999999999405</v>
      </c>
      <c r="U23" s="3">
        <f t="shared" si="7"/>
        <v>0</v>
      </c>
      <c r="W23" s="3">
        <f t="shared" si="8"/>
        <v>6.7999999999999403</v>
      </c>
      <c r="X23" s="3">
        <f t="shared" si="9"/>
        <v>-2</v>
      </c>
      <c r="Y23" s="15">
        <f t="shared" si="12"/>
        <v>94.20000000000006</v>
      </c>
      <c r="Z23" s="3">
        <f t="shared" si="10"/>
        <v>4.7999999999999403</v>
      </c>
    </row>
    <row r="24" spans="1:26" x14ac:dyDescent="0.25">
      <c r="B24" s="6" t="s">
        <v>13</v>
      </c>
      <c r="C24" s="13">
        <v>104</v>
      </c>
      <c r="D24" s="13">
        <v>105</v>
      </c>
      <c r="E24" s="13">
        <v>106.5</v>
      </c>
      <c r="I24" s="3">
        <f t="shared" si="11"/>
        <v>103.09999999999994</v>
      </c>
      <c r="K24" s="3">
        <f t="shared" si="0"/>
        <v>-5</v>
      </c>
      <c r="L24" s="3">
        <f t="shared" si="3"/>
        <v>6</v>
      </c>
      <c r="M24" s="3">
        <f t="shared" si="1"/>
        <v>-1</v>
      </c>
      <c r="O24" s="3">
        <f t="shared" si="4"/>
        <v>0</v>
      </c>
      <c r="Q24" s="3">
        <f t="shared" si="2"/>
        <v>-0.39999999999993752</v>
      </c>
      <c r="R24" s="3">
        <f t="shared" si="5"/>
        <v>2.1999999999998749</v>
      </c>
      <c r="S24" s="3">
        <f t="shared" si="6"/>
        <v>-1.7999999999999376</v>
      </c>
      <c r="U24" s="3">
        <f t="shared" si="7"/>
        <v>0</v>
      </c>
      <c r="W24" s="3">
        <f t="shared" si="8"/>
        <v>6.5999999999999375</v>
      </c>
      <c r="X24" s="3">
        <f t="shared" si="9"/>
        <v>-2</v>
      </c>
      <c r="Y24" s="15">
        <f t="shared" si="12"/>
        <v>94.400000000000063</v>
      </c>
      <c r="Z24" s="3">
        <f t="shared" si="10"/>
        <v>4.5999999999999375</v>
      </c>
    </row>
    <row r="25" spans="1:26" x14ac:dyDescent="0.25">
      <c r="B25" s="6" t="s">
        <v>14</v>
      </c>
      <c r="C25" s="8">
        <v>3</v>
      </c>
      <c r="D25" s="8">
        <v>3</v>
      </c>
      <c r="E25" s="8">
        <v>3</v>
      </c>
      <c r="I25" s="3">
        <f t="shared" si="11"/>
        <v>103.14999999999993</v>
      </c>
      <c r="K25" s="3">
        <f t="shared" si="0"/>
        <v>-5</v>
      </c>
      <c r="L25" s="3">
        <f t="shared" si="3"/>
        <v>6</v>
      </c>
      <c r="M25" s="3">
        <f t="shared" si="1"/>
        <v>-1</v>
      </c>
      <c r="O25" s="3">
        <f t="shared" si="4"/>
        <v>0</v>
      </c>
      <c r="Q25" s="3">
        <f t="shared" si="2"/>
        <v>-0.44999999999993467</v>
      </c>
      <c r="R25" s="3">
        <f t="shared" si="5"/>
        <v>2.2999999999998693</v>
      </c>
      <c r="S25" s="3">
        <f t="shared" si="6"/>
        <v>-1.8499999999999348</v>
      </c>
      <c r="U25" s="3">
        <f t="shared" si="7"/>
        <v>0</v>
      </c>
      <c r="W25" s="3">
        <f t="shared" si="8"/>
        <v>6.3999999999999346</v>
      </c>
      <c r="X25" s="3">
        <f t="shared" si="9"/>
        <v>-2</v>
      </c>
      <c r="Y25" s="15">
        <f t="shared" si="12"/>
        <v>94.600000000000065</v>
      </c>
      <c r="Z25" s="3">
        <f t="shared" si="10"/>
        <v>4.3999999999999346</v>
      </c>
    </row>
    <row r="26" spans="1:26" x14ac:dyDescent="0.25">
      <c r="B26" s="6" t="s">
        <v>15</v>
      </c>
      <c r="C26" s="13">
        <v>1.3</v>
      </c>
      <c r="D26" s="13">
        <v>3</v>
      </c>
      <c r="E26" s="13">
        <v>5.2</v>
      </c>
      <c r="I26" s="3">
        <f t="shared" si="11"/>
        <v>103.19999999999993</v>
      </c>
      <c r="K26" s="3">
        <f t="shared" si="0"/>
        <v>-5</v>
      </c>
      <c r="L26" s="3">
        <f t="shared" si="3"/>
        <v>6</v>
      </c>
      <c r="M26" s="3">
        <f t="shared" si="1"/>
        <v>-1</v>
      </c>
      <c r="O26" s="3">
        <f t="shared" si="4"/>
        <v>0</v>
      </c>
      <c r="Q26" s="3">
        <f t="shared" si="2"/>
        <v>-0.49999999999993183</v>
      </c>
      <c r="R26" s="3">
        <f t="shared" si="5"/>
        <v>2.3999999999998636</v>
      </c>
      <c r="S26" s="3">
        <f t="shared" si="6"/>
        <v>-1.899999999999932</v>
      </c>
      <c r="U26" s="3">
        <f t="shared" si="7"/>
        <v>0</v>
      </c>
      <c r="W26" s="3">
        <f t="shared" si="8"/>
        <v>6.1999999999999318</v>
      </c>
      <c r="X26" s="3">
        <f t="shared" si="9"/>
        <v>-2</v>
      </c>
      <c r="Y26" s="15">
        <f t="shared" si="12"/>
        <v>94.800000000000068</v>
      </c>
      <c r="Z26" s="3">
        <f t="shared" si="10"/>
        <v>4.1999999999999318</v>
      </c>
    </row>
    <row r="27" spans="1:26" x14ac:dyDescent="0.25">
      <c r="I27" s="3">
        <f t="shared" si="11"/>
        <v>103.24999999999993</v>
      </c>
      <c r="K27" s="3">
        <f t="shared" si="0"/>
        <v>-5</v>
      </c>
      <c r="L27" s="3">
        <f t="shared" si="3"/>
        <v>6</v>
      </c>
      <c r="M27" s="3">
        <f t="shared" si="1"/>
        <v>-1</v>
      </c>
      <c r="O27" s="3">
        <f t="shared" si="4"/>
        <v>0</v>
      </c>
      <c r="Q27" s="3">
        <f t="shared" si="2"/>
        <v>-0.54999999999992899</v>
      </c>
      <c r="R27" s="3">
        <f t="shared" si="5"/>
        <v>2.4999999999998579</v>
      </c>
      <c r="S27" s="3">
        <f t="shared" si="6"/>
        <v>-1.9499999999999291</v>
      </c>
      <c r="U27" s="3">
        <f t="shared" si="7"/>
        <v>0</v>
      </c>
      <c r="W27" s="3">
        <f t="shared" si="8"/>
        <v>5.9999999999999289</v>
      </c>
      <c r="X27" s="3">
        <f t="shared" si="9"/>
        <v>-2</v>
      </c>
      <c r="Y27" s="15">
        <f t="shared" si="12"/>
        <v>95.000000000000071</v>
      </c>
      <c r="Z27" s="3">
        <f t="shared" si="10"/>
        <v>3.9999999999999289</v>
      </c>
    </row>
    <row r="28" spans="1:26" x14ac:dyDescent="0.25">
      <c r="I28" s="3">
        <f t="shared" si="11"/>
        <v>103.29999999999993</v>
      </c>
      <c r="K28" s="3">
        <f t="shared" si="0"/>
        <v>-5</v>
      </c>
      <c r="L28" s="3">
        <f t="shared" si="3"/>
        <v>6</v>
      </c>
      <c r="M28" s="3">
        <f t="shared" si="1"/>
        <v>-1</v>
      </c>
      <c r="O28" s="3">
        <f t="shared" si="4"/>
        <v>0</v>
      </c>
      <c r="Q28" s="3">
        <f t="shared" si="2"/>
        <v>-0.59999999999992615</v>
      </c>
      <c r="R28" s="3">
        <f t="shared" si="5"/>
        <v>2.5999999999998522</v>
      </c>
      <c r="S28" s="3">
        <f t="shared" si="6"/>
        <v>-1.9999999999999263</v>
      </c>
      <c r="U28" s="3">
        <f t="shared" si="7"/>
        <v>0</v>
      </c>
      <c r="W28" s="3">
        <f t="shared" si="8"/>
        <v>5.7999999999999261</v>
      </c>
      <c r="X28" s="3">
        <f t="shared" si="9"/>
        <v>-2</v>
      </c>
      <c r="Y28" s="15">
        <f t="shared" si="12"/>
        <v>95.200000000000074</v>
      </c>
      <c r="Z28" s="3">
        <f t="shared" si="10"/>
        <v>3.7999999999999261</v>
      </c>
    </row>
    <row r="29" spans="1:26" x14ac:dyDescent="0.25">
      <c r="B29" s="17" t="s">
        <v>46</v>
      </c>
      <c r="C29" s="17"/>
      <c r="D29" s="17"/>
      <c r="I29" s="3">
        <f t="shared" si="11"/>
        <v>103.34999999999992</v>
      </c>
      <c r="K29" s="3">
        <f t="shared" si="0"/>
        <v>-5</v>
      </c>
      <c r="L29" s="3">
        <f t="shared" si="3"/>
        <v>6</v>
      </c>
      <c r="M29" s="3">
        <f t="shared" si="1"/>
        <v>-1</v>
      </c>
      <c r="O29" s="3">
        <f t="shared" si="4"/>
        <v>0</v>
      </c>
      <c r="Q29" s="3">
        <f t="shared" si="2"/>
        <v>-0.64999999999992331</v>
      </c>
      <c r="R29" s="3">
        <f t="shared" si="5"/>
        <v>2.6999999999998465</v>
      </c>
      <c r="S29" s="3">
        <f t="shared" si="6"/>
        <v>-2.0499999999999234</v>
      </c>
      <c r="U29" s="3">
        <f t="shared" si="7"/>
        <v>0</v>
      </c>
      <c r="W29" s="3">
        <f t="shared" si="8"/>
        <v>5.5999999999999233</v>
      </c>
      <c r="X29" s="3">
        <f t="shared" si="9"/>
        <v>-2</v>
      </c>
      <c r="Y29" s="15">
        <f t="shared" si="12"/>
        <v>95.400000000000077</v>
      </c>
      <c r="Z29" s="3">
        <f t="shared" si="10"/>
        <v>3.5999999999999233</v>
      </c>
    </row>
    <row r="30" spans="1:26" x14ac:dyDescent="0.25">
      <c r="I30" s="3">
        <f t="shared" si="11"/>
        <v>103.39999999999992</v>
      </c>
      <c r="K30" s="3">
        <f t="shared" si="0"/>
        <v>-5</v>
      </c>
      <c r="L30" s="3">
        <f t="shared" si="3"/>
        <v>6</v>
      </c>
      <c r="M30" s="3">
        <f t="shared" si="1"/>
        <v>-1</v>
      </c>
      <c r="O30" s="3">
        <f t="shared" si="4"/>
        <v>0</v>
      </c>
      <c r="Q30" s="3">
        <f t="shared" si="2"/>
        <v>-0.69999999999992046</v>
      </c>
      <c r="R30" s="3">
        <f t="shared" si="5"/>
        <v>2.7999999999998408</v>
      </c>
      <c r="S30" s="3">
        <f t="shared" si="6"/>
        <v>-2.0999999999999206</v>
      </c>
      <c r="U30" s="3">
        <f t="shared" si="7"/>
        <v>0</v>
      </c>
      <c r="W30" s="3">
        <f t="shared" si="8"/>
        <v>5.3999999999999204</v>
      </c>
      <c r="X30" s="3">
        <f t="shared" si="9"/>
        <v>-2</v>
      </c>
      <c r="Y30" s="15">
        <f t="shared" si="12"/>
        <v>95.60000000000008</v>
      </c>
      <c r="Z30" s="3">
        <f t="shared" si="10"/>
        <v>3.3999999999999204</v>
      </c>
    </row>
    <row r="31" spans="1:26" x14ac:dyDescent="0.25">
      <c r="I31" s="3">
        <f t="shared" si="11"/>
        <v>103.44999999999992</v>
      </c>
      <c r="K31" s="3">
        <f t="shared" si="0"/>
        <v>-5</v>
      </c>
      <c r="L31" s="3">
        <f t="shared" si="3"/>
        <v>6</v>
      </c>
      <c r="M31" s="3">
        <f t="shared" si="1"/>
        <v>-1</v>
      </c>
      <c r="O31" s="3">
        <f t="shared" si="4"/>
        <v>0</v>
      </c>
      <c r="Q31" s="3">
        <f t="shared" si="2"/>
        <v>-0.74999999999991762</v>
      </c>
      <c r="R31" s="3">
        <f t="shared" si="5"/>
        <v>2.8999999999998352</v>
      </c>
      <c r="S31" s="3">
        <f t="shared" si="6"/>
        <v>-2.1499999999999178</v>
      </c>
      <c r="U31" s="3">
        <f t="shared" si="7"/>
        <v>0</v>
      </c>
      <c r="W31" s="3">
        <f t="shared" si="8"/>
        <v>5.1999999999999176</v>
      </c>
      <c r="X31" s="3">
        <f t="shared" si="9"/>
        <v>-2</v>
      </c>
      <c r="Y31" s="15">
        <f t="shared" si="12"/>
        <v>95.800000000000082</v>
      </c>
      <c r="Z31" s="3">
        <f t="shared" si="10"/>
        <v>3.1999999999999176</v>
      </c>
    </row>
    <row r="32" spans="1:26" x14ac:dyDescent="0.25">
      <c r="I32" s="3">
        <f t="shared" si="11"/>
        <v>103.49999999999991</v>
      </c>
      <c r="K32" s="3">
        <f t="shared" si="0"/>
        <v>-5</v>
      </c>
      <c r="L32" s="3">
        <f t="shared" si="3"/>
        <v>6</v>
      </c>
      <c r="M32" s="3">
        <f t="shared" si="1"/>
        <v>-1</v>
      </c>
      <c r="O32" s="3">
        <f t="shared" si="4"/>
        <v>0</v>
      </c>
      <c r="Q32" s="3">
        <f t="shared" si="2"/>
        <v>-0.79999999999991478</v>
      </c>
      <c r="R32" s="3">
        <f t="shared" si="5"/>
        <v>2.9999999999998295</v>
      </c>
      <c r="S32" s="3">
        <f t="shared" si="6"/>
        <v>-2.1999999999999149</v>
      </c>
      <c r="U32" s="3">
        <f t="shared" si="7"/>
        <v>0</v>
      </c>
      <c r="W32" s="3">
        <f t="shared" si="8"/>
        <v>4.9999999999999147</v>
      </c>
      <c r="X32" s="3">
        <f t="shared" si="9"/>
        <v>-2</v>
      </c>
      <c r="Y32" s="15">
        <f t="shared" si="12"/>
        <v>96.000000000000085</v>
      </c>
      <c r="Z32" s="3">
        <f t="shared" si="10"/>
        <v>2.9999999999999147</v>
      </c>
    </row>
    <row r="33" spans="1:26" x14ac:dyDescent="0.25">
      <c r="I33" s="3">
        <f t="shared" si="11"/>
        <v>103.54999999999991</v>
      </c>
      <c r="K33" s="3">
        <f t="shared" si="0"/>
        <v>-5</v>
      </c>
      <c r="L33" s="3">
        <f t="shared" si="3"/>
        <v>6</v>
      </c>
      <c r="M33" s="3">
        <f t="shared" si="1"/>
        <v>-1</v>
      </c>
      <c r="O33" s="3">
        <f t="shared" si="4"/>
        <v>0</v>
      </c>
      <c r="Q33" s="3">
        <f t="shared" si="2"/>
        <v>-0.84999999999991194</v>
      </c>
      <c r="R33" s="3">
        <f t="shared" si="5"/>
        <v>3.0999999999998238</v>
      </c>
      <c r="S33" s="3">
        <f t="shared" si="6"/>
        <v>-2.2499999999999121</v>
      </c>
      <c r="U33" s="3">
        <f t="shared" si="7"/>
        <v>0</v>
      </c>
      <c r="W33" s="3">
        <f t="shared" si="8"/>
        <v>4.7999999999999119</v>
      </c>
      <c r="X33" s="3">
        <f t="shared" si="9"/>
        <v>-2</v>
      </c>
      <c r="Y33" s="15">
        <f t="shared" si="12"/>
        <v>96.200000000000088</v>
      </c>
      <c r="Z33" s="3">
        <f t="shared" si="10"/>
        <v>2.7999999999999119</v>
      </c>
    </row>
    <row r="34" spans="1:26" x14ac:dyDescent="0.25">
      <c r="I34" s="3">
        <f t="shared" si="11"/>
        <v>103.59999999999991</v>
      </c>
      <c r="K34" s="3">
        <f t="shared" ref="K34:K65" si="13">MAX(I34-$C$6,0)-$C$8</f>
        <v>-5</v>
      </c>
      <c r="L34" s="3">
        <f t="shared" si="3"/>
        <v>6</v>
      </c>
      <c r="M34" s="3">
        <f t="shared" ref="M34:M65" si="14">MAX(I34-$E$6,0)-$E$8</f>
        <v>-1</v>
      </c>
      <c r="O34" s="3">
        <f t="shared" si="4"/>
        <v>0</v>
      </c>
      <c r="Q34" s="3">
        <f t="shared" ref="Q34:Q65" si="15">MAX($C$24-I34,0)-$C$26</f>
        <v>-0.89999999999990909</v>
      </c>
      <c r="R34" s="3">
        <f t="shared" si="5"/>
        <v>3.1999999999998181</v>
      </c>
      <c r="S34" s="3">
        <f t="shared" si="6"/>
        <v>-2.2999999999999092</v>
      </c>
      <c r="U34" s="3">
        <f t="shared" si="7"/>
        <v>0</v>
      </c>
      <c r="W34" s="3">
        <f t="shared" si="8"/>
        <v>4.5999999999999091</v>
      </c>
      <c r="X34" s="3">
        <f t="shared" si="9"/>
        <v>-2</v>
      </c>
      <c r="Y34" s="15">
        <f t="shared" si="12"/>
        <v>96.400000000000091</v>
      </c>
      <c r="Z34" s="3">
        <f t="shared" si="10"/>
        <v>2.5999999999999091</v>
      </c>
    </row>
    <row r="35" spans="1:26" x14ac:dyDescent="0.25">
      <c r="I35" s="3">
        <f t="shared" si="11"/>
        <v>103.64999999999991</v>
      </c>
      <c r="K35" s="3">
        <f t="shared" si="13"/>
        <v>-5</v>
      </c>
      <c r="L35" s="3">
        <f t="shared" si="3"/>
        <v>6</v>
      </c>
      <c r="M35" s="3">
        <f t="shared" si="14"/>
        <v>-1</v>
      </c>
      <c r="O35" s="3">
        <f t="shared" si="4"/>
        <v>0</v>
      </c>
      <c r="Q35" s="3">
        <f t="shared" si="15"/>
        <v>-0.94999999999990625</v>
      </c>
      <c r="R35" s="3">
        <f t="shared" si="5"/>
        <v>3.2999999999998124</v>
      </c>
      <c r="S35" s="3">
        <f t="shared" si="6"/>
        <v>-2.3499999999999064</v>
      </c>
      <c r="U35" s="3">
        <f t="shared" si="7"/>
        <v>0</v>
      </c>
      <c r="W35" s="3">
        <f t="shared" si="8"/>
        <v>4.3999999999999062</v>
      </c>
      <c r="X35" s="3">
        <f t="shared" si="9"/>
        <v>-2</v>
      </c>
      <c r="Y35" s="15">
        <f t="shared" si="12"/>
        <v>96.600000000000094</v>
      </c>
      <c r="Z35" s="3">
        <f t="shared" si="10"/>
        <v>2.3999999999999062</v>
      </c>
    </row>
    <row r="36" spans="1:26" x14ac:dyDescent="0.25">
      <c r="I36" s="3">
        <f t="shared" si="11"/>
        <v>103.6999999999999</v>
      </c>
      <c r="K36" s="3">
        <f t="shared" si="13"/>
        <v>-5</v>
      </c>
      <c r="L36" s="3">
        <f t="shared" si="3"/>
        <v>6</v>
      </c>
      <c r="M36" s="3">
        <f t="shared" si="14"/>
        <v>-1</v>
      </c>
      <c r="O36" s="3">
        <f t="shared" si="4"/>
        <v>0</v>
      </c>
      <c r="Q36" s="3">
        <f t="shared" si="15"/>
        <v>-0.99999999999990341</v>
      </c>
      <c r="R36" s="3">
        <f t="shared" si="5"/>
        <v>3.3999999999998067</v>
      </c>
      <c r="S36" s="3">
        <f t="shared" si="6"/>
        <v>-2.3999999999999035</v>
      </c>
      <c r="U36" s="3">
        <f t="shared" si="7"/>
        <v>0</v>
      </c>
      <c r="W36" s="3">
        <f t="shared" si="8"/>
        <v>4.1999999999999034</v>
      </c>
      <c r="X36" s="3">
        <f t="shared" si="9"/>
        <v>-2</v>
      </c>
      <c r="Y36" s="15">
        <f t="shared" si="12"/>
        <v>96.800000000000097</v>
      </c>
      <c r="Z36" s="3">
        <f t="shared" si="10"/>
        <v>2.1999999999999034</v>
      </c>
    </row>
    <row r="37" spans="1:26" x14ac:dyDescent="0.25">
      <c r="I37" s="3">
        <f t="shared" si="11"/>
        <v>103.7499999999999</v>
      </c>
      <c r="K37" s="3">
        <f t="shared" si="13"/>
        <v>-5</v>
      </c>
      <c r="L37" s="3">
        <f t="shared" si="3"/>
        <v>6</v>
      </c>
      <c r="M37" s="3">
        <f t="shared" si="14"/>
        <v>-1</v>
      </c>
      <c r="O37" s="3">
        <f t="shared" si="4"/>
        <v>0</v>
      </c>
      <c r="Q37" s="3">
        <f t="shared" si="15"/>
        <v>-1.0499999999999006</v>
      </c>
      <c r="R37" s="3">
        <f t="shared" si="5"/>
        <v>3.499999999999801</v>
      </c>
      <c r="S37" s="3">
        <f t="shared" si="6"/>
        <v>-2.4499999999999007</v>
      </c>
      <c r="U37" s="3">
        <f t="shared" si="7"/>
        <v>0</v>
      </c>
      <c r="W37" s="3">
        <f t="shared" si="8"/>
        <v>3.9999999999999005</v>
      </c>
      <c r="X37" s="3">
        <f t="shared" si="9"/>
        <v>-2</v>
      </c>
      <c r="Y37" s="15">
        <f t="shared" si="12"/>
        <v>97.000000000000099</v>
      </c>
      <c r="Z37" s="3">
        <f t="shared" si="10"/>
        <v>1.9999999999999005</v>
      </c>
    </row>
    <row r="38" spans="1:26" x14ac:dyDescent="0.25">
      <c r="I38" s="3">
        <f t="shared" si="11"/>
        <v>103.7999999999999</v>
      </c>
      <c r="K38" s="3">
        <f t="shared" si="13"/>
        <v>-5</v>
      </c>
      <c r="L38" s="3">
        <f t="shared" si="3"/>
        <v>6</v>
      </c>
      <c r="M38" s="3">
        <f t="shared" si="14"/>
        <v>-1</v>
      </c>
      <c r="O38" s="3">
        <f t="shared" si="4"/>
        <v>0</v>
      </c>
      <c r="Q38" s="3">
        <f t="shared" si="15"/>
        <v>-1.0999999999998977</v>
      </c>
      <c r="R38" s="3">
        <f t="shared" si="5"/>
        <v>3.5999999999997954</v>
      </c>
      <c r="S38" s="3">
        <f t="shared" si="6"/>
        <v>-2.4999999999998979</v>
      </c>
      <c r="U38" s="3">
        <f t="shared" si="7"/>
        <v>0</v>
      </c>
      <c r="W38" s="3">
        <f t="shared" si="8"/>
        <v>3.7999999999998977</v>
      </c>
      <c r="X38" s="3">
        <f t="shared" si="9"/>
        <v>-2</v>
      </c>
      <c r="Y38" s="15">
        <f t="shared" si="12"/>
        <v>97.200000000000102</v>
      </c>
      <c r="Z38" s="3">
        <f t="shared" si="10"/>
        <v>1.7999999999998977</v>
      </c>
    </row>
    <row r="39" spans="1:26" x14ac:dyDescent="0.25">
      <c r="A39" s="12" t="s">
        <v>35</v>
      </c>
      <c r="I39" s="3">
        <f t="shared" si="11"/>
        <v>103.84999999999989</v>
      </c>
      <c r="K39" s="3">
        <f t="shared" si="13"/>
        <v>-5</v>
      </c>
      <c r="L39" s="3">
        <f t="shared" si="3"/>
        <v>6</v>
      </c>
      <c r="M39" s="3">
        <f t="shared" si="14"/>
        <v>-1</v>
      </c>
      <c r="O39" s="3">
        <f t="shared" si="4"/>
        <v>0</v>
      </c>
      <c r="Q39" s="3">
        <f t="shared" si="15"/>
        <v>-1.1499999999998949</v>
      </c>
      <c r="R39" s="3">
        <f t="shared" si="5"/>
        <v>3.6999999999997897</v>
      </c>
      <c r="S39" s="3">
        <f t="shared" si="6"/>
        <v>-2.549999999999895</v>
      </c>
      <c r="U39" s="3">
        <f t="shared" si="7"/>
        <v>0</v>
      </c>
      <c r="W39" s="3">
        <f t="shared" si="8"/>
        <v>3.5999999999998948</v>
      </c>
      <c r="X39" s="3">
        <f t="shared" si="9"/>
        <v>-2</v>
      </c>
      <c r="Y39" s="15">
        <f t="shared" si="12"/>
        <v>97.400000000000105</v>
      </c>
      <c r="Z39" s="3">
        <f t="shared" si="10"/>
        <v>1.5999999999998948</v>
      </c>
    </row>
    <row r="40" spans="1:26" x14ac:dyDescent="0.25">
      <c r="C40" s="11" t="s">
        <v>36</v>
      </c>
      <c r="D40" s="11" t="s">
        <v>37</v>
      </c>
      <c r="I40" s="3">
        <f t="shared" si="11"/>
        <v>103.89999999999989</v>
      </c>
      <c r="K40" s="3">
        <f t="shared" si="13"/>
        <v>-5</v>
      </c>
      <c r="L40" s="3">
        <f t="shared" si="3"/>
        <v>6</v>
      </c>
      <c r="M40" s="3">
        <f t="shared" si="14"/>
        <v>-1</v>
      </c>
      <c r="O40" s="3">
        <f t="shared" si="4"/>
        <v>0</v>
      </c>
      <c r="Q40" s="3">
        <f t="shared" si="15"/>
        <v>-1.199999999999892</v>
      </c>
      <c r="R40" s="3">
        <f t="shared" si="5"/>
        <v>3.799999999999784</v>
      </c>
      <c r="S40" s="3">
        <f t="shared" si="6"/>
        <v>-2.5999999999998922</v>
      </c>
      <c r="U40" s="3">
        <f t="shared" si="7"/>
        <v>0</v>
      </c>
      <c r="W40" s="3">
        <f t="shared" si="8"/>
        <v>3.399999999999892</v>
      </c>
      <c r="X40" s="3">
        <f t="shared" si="9"/>
        <v>-2</v>
      </c>
      <c r="Y40" s="15">
        <f t="shared" si="12"/>
        <v>97.600000000000108</v>
      </c>
      <c r="Z40" s="3">
        <f t="shared" si="10"/>
        <v>1.399999999999892</v>
      </c>
    </row>
    <row r="41" spans="1:26" x14ac:dyDescent="0.25">
      <c r="B41" s="9" t="s">
        <v>16</v>
      </c>
      <c r="C41" s="10" t="s">
        <v>17</v>
      </c>
      <c r="D41" s="10" t="s">
        <v>17</v>
      </c>
      <c r="I41" s="3">
        <f t="shared" si="11"/>
        <v>103.94999999999989</v>
      </c>
      <c r="K41" s="3">
        <f t="shared" si="13"/>
        <v>-5</v>
      </c>
      <c r="L41" s="3">
        <f t="shared" si="3"/>
        <v>6</v>
      </c>
      <c r="M41" s="3">
        <f t="shared" si="14"/>
        <v>-1</v>
      </c>
      <c r="O41" s="3">
        <f t="shared" si="4"/>
        <v>0</v>
      </c>
      <c r="Q41" s="3">
        <f t="shared" si="15"/>
        <v>-1.2499999999998892</v>
      </c>
      <c r="R41" s="3">
        <f t="shared" si="5"/>
        <v>3.8999999999997783</v>
      </c>
      <c r="S41" s="3">
        <f t="shared" si="6"/>
        <v>-2.6499999999998893</v>
      </c>
      <c r="U41" s="3">
        <f t="shared" si="7"/>
        <v>0</v>
      </c>
      <c r="W41" s="3">
        <f t="shared" si="8"/>
        <v>3.1999999999998892</v>
      </c>
      <c r="X41" s="3">
        <f t="shared" si="9"/>
        <v>-2</v>
      </c>
      <c r="Y41" s="15">
        <f t="shared" si="12"/>
        <v>97.800000000000111</v>
      </c>
      <c r="Z41" s="3">
        <f t="shared" si="10"/>
        <v>1.1999999999998892</v>
      </c>
    </row>
    <row r="42" spans="1:26" x14ac:dyDescent="0.25">
      <c r="B42" s="9" t="s">
        <v>26</v>
      </c>
      <c r="C42" s="10">
        <v>1</v>
      </c>
      <c r="D42" s="10">
        <v>1</v>
      </c>
      <c r="I42" s="3">
        <f t="shared" si="11"/>
        <v>103.99999999999989</v>
      </c>
      <c r="K42" s="3">
        <f t="shared" si="13"/>
        <v>-5</v>
      </c>
      <c r="L42" s="3">
        <f t="shared" si="3"/>
        <v>6</v>
      </c>
      <c r="M42" s="3">
        <f t="shared" si="14"/>
        <v>-1</v>
      </c>
      <c r="O42" s="3">
        <f t="shared" si="4"/>
        <v>0</v>
      </c>
      <c r="Q42" s="3">
        <f t="shared" si="15"/>
        <v>-1.2999999999998864</v>
      </c>
      <c r="R42" s="3">
        <f t="shared" si="5"/>
        <v>3.9999999999997726</v>
      </c>
      <c r="S42" s="3">
        <f t="shared" si="6"/>
        <v>-2.6999999999998865</v>
      </c>
      <c r="U42" s="3">
        <f t="shared" si="7"/>
        <v>0</v>
      </c>
      <c r="W42" s="3">
        <f t="shared" si="8"/>
        <v>2.9999999999998863</v>
      </c>
      <c r="X42" s="3">
        <f t="shared" si="9"/>
        <v>-2</v>
      </c>
      <c r="Y42" s="15">
        <f t="shared" si="12"/>
        <v>98.000000000000114</v>
      </c>
      <c r="Z42" s="3">
        <f t="shared" si="10"/>
        <v>0.99999999999988631</v>
      </c>
    </row>
    <row r="43" spans="1:26" x14ac:dyDescent="0.25">
      <c r="B43" s="6" t="s">
        <v>13</v>
      </c>
      <c r="C43" s="13">
        <v>104</v>
      </c>
      <c r="D43" s="13">
        <v>106.5</v>
      </c>
      <c r="I43" s="3">
        <f t="shared" si="11"/>
        <v>104.04999999999988</v>
      </c>
      <c r="K43" s="3">
        <f t="shared" si="13"/>
        <v>-4.9500000000001165</v>
      </c>
      <c r="L43" s="3">
        <f t="shared" si="3"/>
        <v>6</v>
      </c>
      <c r="M43" s="3">
        <f t="shared" si="14"/>
        <v>-1</v>
      </c>
      <c r="O43" s="3">
        <f t="shared" si="4"/>
        <v>4.9999999999883471E-2</v>
      </c>
      <c r="Q43" s="3">
        <f t="shared" si="15"/>
        <v>-1.3</v>
      </c>
      <c r="R43" s="3">
        <f t="shared" si="5"/>
        <v>4.0999999999997669</v>
      </c>
      <c r="S43" s="3">
        <f t="shared" si="6"/>
        <v>-2.7499999999998836</v>
      </c>
      <c r="U43" s="3">
        <f t="shared" si="7"/>
        <v>4.9999999999883471E-2</v>
      </c>
      <c r="W43" s="3">
        <f t="shared" si="8"/>
        <v>2.7999999999998835</v>
      </c>
      <c r="X43" s="3">
        <f t="shared" si="9"/>
        <v>-2</v>
      </c>
      <c r="Y43" s="15">
        <f t="shared" si="12"/>
        <v>98.200000000000117</v>
      </c>
      <c r="Z43" s="3">
        <f t="shared" si="10"/>
        <v>0.79999999999988347</v>
      </c>
    </row>
    <row r="44" spans="1:26" x14ac:dyDescent="0.25">
      <c r="B44" s="6" t="s">
        <v>14</v>
      </c>
      <c r="C44" s="8">
        <v>3</v>
      </c>
      <c r="D44" s="8">
        <v>3</v>
      </c>
      <c r="I44" s="3">
        <f t="shared" si="11"/>
        <v>104.09999999999988</v>
      </c>
      <c r="K44" s="3">
        <f t="shared" si="13"/>
        <v>-4.9000000000001194</v>
      </c>
      <c r="L44" s="3">
        <f t="shared" si="3"/>
        <v>6</v>
      </c>
      <c r="M44" s="3">
        <f t="shared" si="14"/>
        <v>-1</v>
      </c>
      <c r="O44" s="3">
        <f t="shared" si="4"/>
        <v>9.9999999999880629E-2</v>
      </c>
      <c r="Q44" s="3">
        <f t="shared" si="15"/>
        <v>-1.3</v>
      </c>
      <c r="R44" s="3">
        <f t="shared" si="5"/>
        <v>4.1999999999997613</v>
      </c>
      <c r="S44" s="3">
        <f t="shared" si="6"/>
        <v>-2.7999999999998808</v>
      </c>
      <c r="U44" s="3">
        <f t="shared" si="7"/>
        <v>9.9999999999880629E-2</v>
      </c>
      <c r="W44" s="3">
        <f t="shared" si="8"/>
        <v>2.5999999999998806</v>
      </c>
      <c r="X44" s="3">
        <f t="shared" si="9"/>
        <v>-2</v>
      </c>
      <c r="Y44" s="15">
        <f t="shared" si="12"/>
        <v>98.400000000000119</v>
      </c>
      <c r="Z44" s="3">
        <f t="shared" si="10"/>
        <v>0.59999999999988063</v>
      </c>
    </row>
    <row r="45" spans="1:26" x14ac:dyDescent="0.25">
      <c r="B45" s="6" t="s">
        <v>15</v>
      </c>
      <c r="C45" s="13">
        <v>3</v>
      </c>
      <c r="D45" s="13">
        <v>2</v>
      </c>
      <c r="I45" s="3">
        <f t="shared" si="11"/>
        <v>104.14999999999988</v>
      </c>
      <c r="K45" s="3">
        <f t="shared" si="13"/>
        <v>-4.8500000000001222</v>
      </c>
      <c r="L45" s="3">
        <f t="shared" si="3"/>
        <v>6</v>
      </c>
      <c r="M45" s="3">
        <f t="shared" si="14"/>
        <v>-1</v>
      </c>
      <c r="O45" s="3">
        <f t="shared" si="4"/>
        <v>0.14999999999987779</v>
      </c>
      <c r="Q45" s="3">
        <f t="shared" si="15"/>
        <v>-1.3</v>
      </c>
      <c r="R45" s="3">
        <f t="shared" si="5"/>
        <v>4.2999999999997556</v>
      </c>
      <c r="S45" s="3">
        <f t="shared" si="6"/>
        <v>-2.849999999999878</v>
      </c>
      <c r="U45" s="3">
        <f t="shared" si="7"/>
        <v>0.14999999999987779</v>
      </c>
      <c r="W45" s="3">
        <f t="shared" si="8"/>
        <v>2.3999999999998778</v>
      </c>
      <c r="X45" s="3">
        <f t="shared" si="9"/>
        <v>-2</v>
      </c>
      <c r="Y45" s="15">
        <f t="shared" si="12"/>
        <v>98.600000000000122</v>
      </c>
      <c r="Z45" s="3">
        <f t="shared" si="10"/>
        <v>0.39999999999987779</v>
      </c>
    </row>
    <row r="46" spans="1:26" x14ac:dyDescent="0.25">
      <c r="I46" s="3">
        <f t="shared" si="11"/>
        <v>104.19999999999987</v>
      </c>
      <c r="K46" s="3">
        <f t="shared" si="13"/>
        <v>-4.8000000000001251</v>
      </c>
      <c r="L46" s="3">
        <f t="shared" si="3"/>
        <v>6</v>
      </c>
      <c r="M46" s="3">
        <f t="shared" si="14"/>
        <v>-1</v>
      </c>
      <c r="O46" s="3">
        <f t="shared" si="4"/>
        <v>0.19999999999987494</v>
      </c>
      <c r="Q46" s="3">
        <f t="shared" si="15"/>
        <v>-1.3</v>
      </c>
      <c r="R46" s="3">
        <f t="shared" si="5"/>
        <v>4.3999999999997499</v>
      </c>
      <c r="S46" s="3">
        <f t="shared" si="6"/>
        <v>-2.8999999999998751</v>
      </c>
      <c r="U46" s="3">
        <f t="shared" si="7"/>
        <v>0.19999999999987494</v>
      </c>
      <c r="W46" s="3">
        <f t="shared" si="8"/>
        <v>2.1999999999998749</v>
      </c>
      <c r="X46" s="3">
        <f t="shared" si="9"/>
        <v>-2</v>
      </c>
      <c r="Y46" s="15">
        <f t="shared" si="12"/>
        <v>98.800000000000125</v>
      </c>
      <c r="Z46" s="3">
        <f t="shared" si="10"/>
        <v>0.19999999999987494</v>
      </c>
    </row>
    <row r="47" spans="1:26" x14ac:dyDescent="0.25">
      <c r="I47" s="3">
        <f t="shared" si="11"/>
        <v>104.24999999999987</v>
      </c>
      <c r="K47" s="3">
        <f t="shared" si="13"/>
        <v>-4.7500000000001279</v>
      </c>
      <c r="L47" s="3">
        <f t="shared" si="3"/>
        <v>6</v>
      </c>
      <c r="M47" s="3">
        <f t="shared" si="14"/>
        <v>-1</v>
      </c>
      <c r="O47" s="3">
        <f t="shared" si="4"/>
        <v>0.2499999999998721</v>
      </c>
      <c r="Q47" s="3">
        <f t="shared" si="15"/>
        <v>-1.3</v>
      </c>
      <c r="R47" s="3">
        <f t="shared" si="5"/>
        <v>4.4999999999997442</v>
      </c>
      <c r="S47" s="3">
        <f t="shared" si="6"/>
        <v>-2.9499999999998723</v>
      </c>
      <c r="U47" s="3">
        <f t="shared" si="7"/>
        <v>0.2499999999998721</v>
      </c>
      <c r="W47" s="3">
        <f t="shared" si="8"/>
        <v>1.9999999999998721</v>
      </c>
      <c r="X47" s="3">
        <f t="shared" si="9"/>
        <v>-2</v>
      </c>
      <c r="Y47" s="15">
        <f t="shared" si="12"/>
        <v>99.000000000000128</v>
      </c>
      <c r="Z47" s="3">
        <f t="shared" si="10"/>
        <v>-1.2789769243681803E-13</v>
      </c>
    </row>
    <row r="48" spans="1:26" x14ac:dyDescent="0.25">
      <c r="I48" s="3">
        <f t="shared" si="11"/>
        <v>104.29999999999987</v>
      </c>
      <c r="K48" s="3">
        <f t="shared" si="13"/>
        <v>-4.7000000000001307</v>
      </c>
      <c r="L48" s="3">
        <f t="shared" si="3"/>
        <v>6</v>
      </c>
      <c r="M48" s="3">
        <f t="shared" si="14"/>
        <v>-1</v>
      </c>
      <c r="O48" s="3">
        <f t="shared" si="4"/>
        <v>0.29999999999986926</v>
      </c>
      <c r="Q48" s="3">
        <f t="shared" si="15"/>
        <v>-1.3</v>
      </c>
      <c r="R48" s="3">
        <f t="shared" si="5"/>
        <v>4.5999999999997385</v>
      </c>
      <c r="S48" s="3">
        <f t="shared" si="6"/>
        <v>-2.9999999999998694</v>
      </c>
      <c r="U48" s="3">
        <f t="shared" si="7"/>
        <v>0.29999999999986926</v>
      </c>
      <c r="W48" s="3">
        <f t="shared" si="8"/>
        <v>1.7999999999998693</v>
      </c>
      <c r="X48" s="3">
        <f t="shared" si="9"/>
        <v>-2</v>
      </c>
      <c r="Y48" s="15">
        <f t="shared" si="12"/>
        <v>99.200000000000131</v>
      </c>
      <c r="Z48" s="3">
        <f t="shared" si="10"/>
        <v>-0.20000000000013074</v>
      </c>
    </row>
    <row r="49" spans="2:26" x14ac:dyDescent="0.25">
      <c r="I49" s="3">
        <f t="shared" si="11"/>
        <v>104.34999999999987</v>
      </c>
      <c r="K49" s="3">
        <f t="shared" si="13"/>
        <v>-4.6500000000001336</v>
      </c>
      <c r="L49" s="3">
        <f t="shared" si="3"/>
        <v>6</v>
      </c>
      <c r="M49" s="3">
        <f t="shared" si="14"/>
        <v>-1</v>
      </c>
      <c r="O49" s="3">
        <f t="shared" si="4"/>
        <v>0.34999999999986642</v>
      </c>
      <c r="Q49" s="3">
        <f t="shared" si="15"/>
        <v>-1.3</v>
      </c>
      <c r="R49" s="3">
        <f t="shared" si="5"/>
        <v>4.6999999999997328</v>
      </c>
      <c r="S49" s="3">
        <f t="shared" si="6"/>
        <v>-3.0499999999998666</v>
      </c>
      <c r="U49" s="3">
        <f t="shared" si="7"/>
        <v>0.34999999999986642</v>
      </c>
      <c r="W49" s="3">
        <f t="shared" si="8"/>
        <v>1.5999999999998664</v>
      </c>
      <c r="X49" s="3">
        <f t="shared" si="9"/>
        <v>-2</v>
      </c>
      <c r="Y49" s="15">
        <f t="shared" si="12"/>
        <v>99.400000000000134</v>
      </c>
      <c r="Z49" s="3">
        <f t="shared" si="10"/>
        <v>-0.40000000000013358</v>
      </c>
    </row>
    <row r="50" spans="2:26" x14ac:dyDescent="0.25">
      <c r="B50" s="17" t="s">
        <v>47</v>
      </c>
      <c r="C50" s="17"/>
      <c r="D50" s="17"/>
      <c r="I50" s="3">
        <f t="shared" si="11"/>
        <v>104.39999999999986</v>
      </c>
      <c r="K50" s="3">
        <f t="shared" si="13"/>
        <v>-4.6000000000001364</v>
      </c>
      <c r="L50" s="3">
        <f t="shared" si="3"/>
        <v>6</v>
      </c>
      <c r="M50" s="3">
        <f t="shared" si="14"/>
        <v>-1</v>
      </c>
      <c r="O50" s="3">
        <f t="shared" si="4"/>
        <v>0.39999999999986358</v>
      </c>
      <c r="Q50" s="3">
        <f t="shared" si="15"/>
        <v>-1.3</v>
      </c>
      <c r="R50" s="3">
        <f t="shared" si="5"/>
        <v>4.7999999999997272</v>
      </c>
      <c r="S50" s="3">
        <f t="shared" si="6"/>
        <v>-3.0999999999998638</v>
      </c>
      <c r="U50" s="3">
        <f t="shared" si="7"/>
        <v>0.39999999999986358</v>
      </c>
      <c r="W50" s="3">
        <f t="shared" si="8"/>
        <v>1.3999999999998636</v>
      </c>
      <c r="X50" s="3">
        <f t="shared" si="9"/>
        <v>-2</v>
      </c>
      <c r="Y50" s="15">
        <f t="shared" si="12"/>
        <v>99.600000000000136</v>
      </c>
      <c r="Z50" s="3">
        <f t="shared" si="10"/>
        <v>-0.60000000000013642</v>
      </c>
    </row>
    <row r="51" spans="2:26" x14ac:dyDescent="0.25">
      <c r="I51" s="3">
        <f t="shared" si="11"/>
        <v>104.44999999999986</v>
      </c>
      <c r="K51" s="3">
        <f t="shared" si="13"/>
        <v>-4.5500000000001393</v>
      </c>
      <c r="L51" s="3">
        <f t="shared" si="3"/>
        <v>6</v>
      </c>
      <c r="M51" s="3">
        <f t="shared" si="14"/>
        <v>-1</v>
      </c>
      <c r="O51" s="3">
        <f t="shared" si="4"/>
        <v>0.44999999999986073</v>
      </c>
      <c r="Q51" s="3">
        <f t="shared" si="15"/>
        <v>-1.3</v>
      </c>
      <c r="R51" s="3">
        <f t="shared" si="5"/>
        <v>4.8999999999997215</v>
      </c>
      <c r="S51" s="3">
        <f t="shared" si="6"/>
        <v>-3.1499999999998609</v>
      </c>
      <c r="U51" s="3">
        <f t="shared" si="7"/>
        <v>0.44999999999986073</v>
      </c>
      <c r="W51" s="3">
        <f t="shared" si="8"/>
        <v>1.1999999999998607</v>
      </c>
      <c r="X51" s="3">
        <f t="shared" si="9"/>
        <v>-2</v>
      </c>
      <c r="Y51" s="15">
        <f t="shared" si="12"/>
        <v>99.800000000000139</v>
      </c>
      <c r="Z51" s="3">
        <f t="shared" si="10"/>
        <v>-0.80000000000013927</v>
      </c>
    </row>
    <row r="52" spans="2:26" x14ac:dyDescent="0.25">
      <c r="I52" s="3">
        <f t="shared" si="11"/>
        <v>104.49999999999986</v>
      </c>
      <c r="K52" s="3">
        <f t="shared" si="13"/>
        <v>-4.5000000000001421</v>
      </c>
      <c r="L52" s="3">
        <f t="shared" si="3"/>
        <v>6</v>
      </c>
      <c r="M52" s="3">
        <f t="shared" si="14"/>
        <v>-1</v>
      </c>
      <c r="O52" s="3">
        <f t="shared" si="4"/>
        <v>0.49999999999985789</v>
      </c>
      <c r="Q52" s="3">
        <f t="shared" si="15"/>
        <v>-1.3</v>
      </c>
      <c r="R52" s="3">
        <f t="shared" si="5"/>
        <v>4.9999999999997158</v>
      </c>
      <c r="S52" s="3">
        <f t="shared" si="6"/>
        <v>-3.1999999999998581</v>
      </c>
      <c r="U52" s="3">
        <f t="shared" si="7"/>
        <v>0.49999999999985789</v>
      </c>
      <c r="W52" s="3">
        <f t="shared" si="8"/>
        <v>0.99999999999985789</v>
      </c>
      <c r="X52" s="3">
        <f t="shared" si="9"/>
        <v>-2</v>
      </c>
      <c r="Y52" s="15">
        <f t="shared" si="12"/>
        <v>100.00000000000014</v>
      </c>
      <c r="Z52" s="3">
        <f t="shared" si="10"/>
        <v>-1.0000000000001421</v>
      </c>
    </row>
    <row r="53" spans="2:26" x14ac:dyDescent="0.25">
      <c r="I53" s="3">
        <f t="shared" si="11"/>
        <v>104.54999999999986</v>
      </c>
      <c r="K53" s="3">
        <f t="shared" si="13"/>
        <v>-4.450000000000145</v>
      </c>
      <c r="L53" s="3">
        <f t="shared" si="3"/>
        <v>6</v>
      </c>
      <c r="M53" s="3">
        <f t="shared" si="14"/>
        <v>-1</v>
      </c>
      <c r="O53" s="3">
        <f t="shared" si="4"/>
        <v>0.54999999999985505</v>
      </c>
      <c r="Q53" s="3">
        <f t="shared" si="15"/>
        <v>-1.3</v>
      </c>
      <c r="R53" s="3">
        <f t="shared" si="5"/>
        <v>5.0999999999997101</v>
      </c>
      <c r="S53" s="3">
        <f t="shared" si="6"/>
        <v>-3.2499999999998552</v>
      </c>
      <c r="U53" s="3">
        <f t="shared" si="7"/>
        <v>0.54999999999985505</v>
      </c>
      <c r="W53" s="3">
        <f t="shared" si="8"/>
        <v>0.79999999999985505</v>
      </c>
      <c r="X53" s="3">
        <f t="shared" si="9"/>
        <v>-2</v>
      </c>
      <c r="Y53" s="15">
        <f t="shared" si="12"/>
        <v>100.20000000000014</v>
      </c>
      <c r="Z53" s="3">
        <f t="shared" si="10"/>
        <v>-1.200000000000145</v>
      </c>
    </row>
    <row r="54" spans="2:26" x14ac:dyDescent="0.25">
      <c r="I54" s="3">
        <f t="shared" si="11"/>
        <v>104.59999999999985</v>
      </c>
      <c r="K54" s="3">
        <f t="shared" si="13"/>
        <v>-4.4000000000001478</v>
      </c>
      <c r="L54" s="3">
        <f t="shared" si="3"/>
        <v>6</v>
      </c>
      <c r="M54" s="3">
        <f t="shared" si="14"/>
        <v>-1</v>
      </c>
      <c r="O54" s="3">
        <f t="shared" si="4"/>
        <v>0.59999999999985221</v>
      </c>
      <c r="Q54" s="3">
        <f t="shared" si="15"/>
        <v>-1.3</v>
      </c>
      <c r="R54" s="3">
        <f t="shared" si="5"/>
        <v>5.1999999999997044</v>
      </c>
      <c r="S54" s="3">
        <f t="shared" si="6"/>
        <v>-3.2999999999998524</v>
      </c>
      <c r="U54" s="3">
        <f t="shared" si="7"/>
        <v>0.59999999999985221</v>
      </c>
      <c r="W54" s="3">
        <f t="shared" si="8"/>
        <v>0.59999999999985221</v>
      </c>
      <c r="X54" s="3">
        <f t="shared" si="9"/>
        <v>-2</v>
      </c>
      <c r="Y54" s="15">
        <f t="shared" si="12"/>
        <v>100.40000000000015</v>
      </c>
      <c r="Z54" s="3">
        <f t="shared" si="10"/>
        <v>-1.4000000000001478</v>
      </c>
    </row>
    <row r="55" spans="2:26" x14ac:dyDescent="0.25">
      <c r="I55" s="3">
        <f t="shared" si="11"/>
        <v>104.64999999999985</v>
      </c>
      <c r="K55" s="3">
        <f t="shared" si="13"/>
        <v>-4.3500000000001506</v>
      </c>
      <c r="L55" s="3">
        <f t="shared" si="3"/>
        <v>6</v>
      </c>
      <c r="M55" s="3">
        <f t="shared" si="14"/>
        <v>-1</v>
      </c>
      <c r="O55" s="3">
        <f t="shared" si="4"/>
        <v>0.64999999999984936</v>
      </c>
      <c r="Q55" s="3">
        <f t="shared" si="15"/>
        <v>-1.3</v>
      </c>
      <c r="R55" s="3">
        <f t="shared" si="5"/>
        <v>5.2999999999996987</v>
      </c>
      <c r="S55" s="3">
        <f t="shared" si="6"/>
        <v>-3.3499999999998495</v>
      </c>
      <c r="U55" s="3">
        <f t="shared" si="7"/>
        <v>0.64999999999984936</v>
      </c>
      <c r="W55" s="3">
        <f t="shared" si="8"/>
        <v>0.39999999999984936</v>
      </c>
      <c r="X55" s="3">
        <f t="shared" si="9"/>
        <v>-2</v>
      </c>
      <c r="Y55" s="15">
        <f t="shared" si="12"/>
        <v>100.60000000000015</v>
      </c>
      <c r="Z55" s="3">
        <f t="shared" si="10"/>
        <v>-1.6000000000001506</v>
      </c>
    </row>
    <row r="56" spans="2:26" x14ac:dyDescent="0.25">
      <c r="I56" s="3">
        <f t="shared" si="11"/>
        <v>104.69999999999985</v>
      </c>
      <c r="K56" s="3">
        <f t="shared" si="13"/>
        <v>-4.3000000000001535</v>
      </c>
      <c r="L56" s="3">
        <f t="shared" si="3"/>
        <v>6</v>
      </c>
      <c r="M56" s="3">
        <f t="shared" si="14"/>
        <v>-1</v>
      </c>
      <c r="O56" s="3">
        <f t="shared" si="4"/>
        <v>0.69999999999984652</v>
      </c>
      <c r="Q56" s="3">
        <f t="shared" si="15"/>
        <v>-1.3</v>
      </c>
      <c r="R56" s="3">
        <f t="shared" si="5"/>
        <v>5.399999999999693</v>
      </c>
      <c r="S56" s="3">
        <f t="shared" si="6"/>
        <v>-3.3999999999998467</v>
      </c>
      <c r="U56" s="3">
        <f t="shared" si="7"/>
        <v>0.69999999999984652</v>
      </c>
      <c r="W56" s="3">
        <f t="shared" si="8"/>
        <v>0.19999999999984652</v>
      </c>
      <c r="X56" s="3">
        <f t="shared" si="9"/>
        <v>-2</v>
      </c>
      <c r="Y56" s="15">
        <f t="shared" si="12"/>
        <v>100.80000000000015</v>
      </c>
      <c r="Z56" s="3">
        <f t="shared" si="10"/>
        <v>-1.8000000000001535</v>
      </c>
    </row>
    <row r="57" spans="2:26" x14ac:dyDescent="0.25">
      <c r="I57" s="3">
        <f t="shared" si="11"/>
        <v>104.74999999999984</v>
      </c>
      <c r="K57" s="3">
        <f t="shared" si="13"/>
        <v>-4.2500000000001563</v>
      </c>
      <c r="L57" s="3">
        <f t="shared" si="3"/>
        <v>6</v>
      </c>
      <c r="M57" s="3">
        <f t="shared" si="14"/>
        <v>-1</v>
      </c>
      <c r="O57" s="3">
        <f t="shared" si="4"/>
        <v>0.74999999999984368</v>
      </c>
      <c r="Q57" s="3">
        <f t="shared" si="15"/>
        <v>-1.3</v>
      </c>
      <c r="R57" s="3">
        <f t="shared" si="5"/>
        <v>5.4999999999996874</v>
      </c>
      <c r="S57" s="3">
        <f t="shared" si="6"/>
        <v>-3.4499999999998439</v>
      </c>
      <c r="U57" s="3">
        <f t="shared" si="7"/>
        <v>0.74999999999984368</v>
      </c>
      <c r="W57" s="3">
        <f t="shared" si="8"/>
        <v>-1.5631940186722204E-13</v>
      </c>
      <c r="X57" s="3">
        <f t="shared" si="9"/>
        <v>-2</v>
      </c>
      <c r="Y57" s="15">
        <f t="shared" si="12"/>
        <v>101.00000000000016</v>
      </c>
      <c r="Z57" s="3">
        <f t="shared" si="10"/>
        <v>-2.0000000000001563</v>
      </c>
    </row>
    <row r="58" spans="2:26" x14ac:dyDescent="0.25">
      <c r="I58" s="3">
        <f t="shared" si="11"/>
        <v>104.79999999999984</v>
      </c>
      <c r="K58" s="3">
        <f t="shared" si="13"/>
        <v>-4.2000000000001592</v>
      </c>
      <c r="L58" s="3">
        <f t="shared" si="3"/>
        <v>6</v>
      </c>
      <c r="M58" s="3">
        <f t="shared" si="14"/>
        <v>-1</v>
      </c>
      <c r="O58" s="3">
        <f t="shared" si="4"/>
        <v>0.79999999999984084</v>
      </c>
      <c r="Q58" s="3">
        <f t="shared" si="15"/>
        <v>-1.3</v>
      </c>
      <c r="R58" s="3">
        <f t="shared" si="5"/>
        <v>5.5999999999996817</v>
      </c>
      <c r="S58" s="3">
        <f t="shared" si="6"/>
        <v>-3.499999999999841</v>
      </c>
      <c r="U58" s="3">
        <f t="shared" si="7"/>
        <v>0.79999999999984084</v>
      </c>
      <c r="W58" s="3">
        <f t="shared" si="8"/>
        <v>-0.20000000000015916</v>
      </c>
      <c r="X58" s="3">
        <f t="shared" si="9"/>
        <v>-2</v>
      </c>
      <c r="Y58" s="15">
        <f t="shared" si="12"/>
        <v>101.20000000000016</v>
      </c>
      <c r="Z58" s="3">
        <f t="shared" si="10"/>
        <v>-2.2000000000001592</v>
      </c>
    </row>
    <row r="59" spans="2:26" x14ac:dyDescent="0.25">
      <c r="I59" s="3">
        <f t="shared" si="11"/>
        <v>104.84999999999984</v>
      </c>
      <c r="K59" s="3">
        <f t="shared" si="13"/>
        <v>-4.150000000000162</v>
      </c>
      <c r="L59" s="3">
        <f t="shared" si="3"/>
        <v>6</v>
      </c>
      <c r="M59" s="3">
        <f t="shared" si="14"/>
        <v>-1</v>
      </c>
      <c r="O59" s="3">
        <f t="shared" si="4"/>
        <v>0.849999999999838</v>
      </c>
      <c r="Q59" s="3">
        <f t="shared" si="15"/>
        <v>-1.3</v>
      </c>
      <c r="R59" s="3">
        <f t="shared" si="5"/>
        <v>5.699999999999676</v>
      </c>
      <c r="S59" s="3">
        <f t="shared" si="6"/>
        <v>-3.5499999999998382</v>
      </c>
      <c r="U59" s="3">
        <f t="shared" si="7"/>
        <v>0.849999999999838</v>
      </c>
      <c r="W59" s="3">
        <f t="shared" si="8"/>
        <v>-0.400000000000162</v>
      </c>
      <c r="X59" s="3">
        <f t="shared" si="9"/>
        <v>-2</v>
      </c>
      <c r="Y59" s="15">
        <f t="shared" si="12"/>
        <v>101.40000000000016</v>
      </c>
      <c r="Z59" s="3">
        <f t="shared" si="10"/>
        <v>-2.400000000000162</v>
      </c>
    </row>
    <row r="60" spans="2:26" x14ac:dyDescent="0.25">
      <c r="I60" s="3">
        <f t="shared" si="11"/>
        <v>104.89999999999984</v>
      </c>
      <c r="K60" s="3">
        <f t="shared" si="13"/>
        <v>-4.1000000000001648</v>
      </c>
      <c r="L60" s="3">
        <f t="shared" si="3"/>
        <v>6</v>
      </c>
      <c r="M60" s="3">
        <f t="shared" si="14"/>
        <v>-1</v>
      </c>
      <c r="O60" s="3">
        <f t="shared" si="4"/>
        <v>0.89999999999983515</v>
      </c>
      <c r="Q60" s="3">
        <f t="shared" si="15"/>
        <v>-1.3</v>
      </c>
      <c r="R60" s="3">
        <f t="shared" si="5"/>
        <v>5.7999999999996703</v>
      </c>
      <c r="S60" s="3">
        <f t="shared" si="6"/>
        <v>-3.5999999999998353</v>
      </c>
      <c r="U60" s="3">
        <f t="shared" si="7"/>
        <v>0.89999999999983515</v>
      </c>
      <c r="W60" s="3">
        <f t="shared" si="8"/>
        <v>-0.60000000000016485</v>
      </c>
      <c r="X60" s="3">
        <f t="shared" si="9"/>
        <v>-2</v>
      </c>
      <c r="Y60" s="15">
        <f t="shared" si="12"/>
        <v>101.60000000000016</v>
      </c>
      <c r="Z60" s="3">
        <f t="shared" si="10"/>
        <v>-2.6000000000001648</v>
      </c>
    </row>
    <row r="61" spans="2:26" x14ac:dyDescent="0.25">
      <c r="I61" s="3">
        <f t="shared" si="11"/>
        <v>104.94999999999983</v>
      </c>
      <c r="K61" s="3">
        <f t="shared" si="13"/>
        <v>-4.0500000000001677</v>
      </c>
      <c r="L61" s="3">
        <f t="shared" si="3"/>
        <v>6</v>
      </c>
      <c r="M61" s="3">
        <f t="shared" si="14"/>
        <v>-1</v>
      </c>
      <c r="O61" s="3">
        <f t="shared" si="4"/>
        <v>0.94999999999983231</v>
      </c>
      <c r="Q61" s="3">
        <f t="shared" si="15"/>
        <v>-1.3</v>
      </c>
      <c r="R61" s="3">
        <f t="shared" si="5"/>
        <v>5.8999999999996646</v>
      </c>
      <c r="S61" s="3">
        <f t="shared" si="6"/>
        <v>-3.6499999999998325</v>
      </c>
      <c r="U61" s="3">
        <f t="shared" si="7"/>
        <v>0.94999999999983231</v>
      </c>
      <c r="W61" s="3">
        <f t="shared" si="8"/>
        <v>-0.80000000000016769</v>
      </c>
      <c r="X61" s="3">
        <f t="shared" si="9"/>
        <v>-2</v>
      </c>
      <c r="Y61" s="15">
        <f t="shared" si="12"/>
        <v>101.80000000000017</v>
      </c>
      <c r="Z61" s="3">
        <f t="shared" si="10"/>
        <v>-2.8000000000001677</v>
      </c>
    </row>
    <row r="62" spans="2:26" x14ac:dyDescent="0.25">
      <c r="I62" s="3">
        <f t="shared" si="11"/>
        <v>104.99999999999983</v>
      </c>
      <c r="K62" s="3">
        <f t="shared" si="13"/>
        <v>-4.0000000000001705</v>
      </c>
      <c r="L62" s="3">
        <f t="shared" si="3"/>
        <v>6</v>
      </c>
      <c r="M62" s="3">
        <f t="shared" si="14"/>
        <v>-1</v>
      </c>
      <c r="O62" s="3">
        <f t="shared" si="4"/>
        <v>0.99999999999982947</v>
      </c>
      <c r="Q62" s="3">
        <f t="shared" si="15"/>
        <v>-1.3</v>
      </c>
      <c r="R62" s="3">
        <f t="shared" si="5"/>
        <v>5.9999999999996589</v>
      </c>
      <c r="S62" s="3">
        <f t="shared" si="6"/>
        <v>-3.6999999999998296</v>
      </c>
      <c r="U62" s="3">
        <f t="shared" si="7"/>
        <v>0.99999999999982947</v>
      </c>
      <c r="W62" s="3">
        <f t="shared" si="8"/>
        <v>-1.0000000000001705</v>
      </c>
      <c r="X62" s="3">
        <f t="shared" si="9"/>
        <v>-2</v>
      </c>
      <c r="Y62" s="15">
        <f t="shared" si="12"/>
        <v>102.00000000000017</v>
      </c>
      <c r="Z62" s="3">
        <f t="shared" si="10"/>
        <v>-3.0000000000001705</v>
      </c>
    </row>
    <row r="63" spans="2:26" x14ac:dyDescent="0.25">
      <c r="I63" s="3">
        <f t="shared" si="11"/>
        <v>105.04999999999983</v>
      </c>
      <c r="K63" s="3">
        <f t="shared" si="13"/>
        <v>-3.9500000000001734</v>
      </c>
      <c r="L63" s="3">
        <f t="shared" si="3"/>
        <v>5.9000000000003467</v>
      </c>
      <c r="M63" s="3">
        <f t="shared" si="14"/>
        <v>-1</v>
      </c>
      <c r="O63" s="3">
        <f t="shared" si="4"/>
        <v>0.95000000000017337</v>
      </c>
      <c r="Q63" s="3">
        <f t="shared" si="15"/>
        <v>-1.3</v>
      </c>
      <c r="R63" s="3">
        <f t="shared" si="5"/>
        <v>6</v>
      </c>
      <c r="S63" s="3">
        <f t="shared" si="6"/>
        <v>-3.7499999999998268</v>
      </c>
      <c r="U63" s="3">
        <f t="shared" si="7"/>
        <v>0.95000000000017337</v>
      </c>
      <c r="W63" s="3">
        <f t="shared" si="8"/>
        <v>-1.2000000000001734</v>
      </c>
      <c r="X63" s="3">
        <f t="shared" si="9"/>
        <v>-2</v>
      </c>
      <c r="Y63" s="15">
        <f t="shared" si="12"/>
        <v>102.20000000000017</v>
      </c>
      <c r="Z63" s="3">
        <f t="shared" si="10"/>
        <v>-3.2000000000001734</v>
      </c>
    </row>
    <row r="64" spans="2:26" x14ac:dyDescent="0.25">
      <c r="I64" s="3">
        <f t="shared" si="11"/>
        <v>105.09999999999982</v>
      </c>
      <c r="K64" s="3">
        <f t="shared" si="13"/>
        <v>-3.9000000000001762</v>
      </c>
      <c r="L64" s="3">
        <f t="shared" si="3"/>
        <v>5.8000000000003524</v>
      </c>
      <c r="M64" s="3">
        <f t="shared" si="14"/>
        <v>-1</v>
      </c>
      <c r="O64" s="3">
        <f t="shared" si="4"/>
        <v>0.90000000000017621</v>
      </c>
      <c r="Q64" s="3">
        <f t="shared" si="15"/>
        <v>-1.3</v>
      </c>
      <c r="R64" s="3">
        <f t="shared" si="5"/>
        <v>6</v>
      </c>
      <c r="S64" s="3">
        <f t="shared" si="6"/>
        <v>-3.799999999999824</v>
      </c>
      <c r="U64" s="3">
        <f t="shared" si="7"/>
        <v>0.90000000000017621</v>
      </c>
      <c r="W64" s="3">
        <f t="shared" si="8"/>
        <v>-1.4000000000001762</v>
      </c>
      <c r="X64" s="3">
        <f t="shared" si="9"/>
        <v>-2</v>
      </c>
      <c r="Y64" s="15">
        <f t="shared" si="12"/>
        <v>102.40000000000018</v>
      </c>
      <c r="Z64" s="3">
        <f t="shared" si="10"/>
        <v>-3.4000000000001762</v>
      </c>
    </row>
    <row r="65" spans="9:26" x14ac:dyDescent="0.25">
      <c r="I65" s="3">
        <f t="shared" si="11"/>
        <v>105.14999999999982</v>
      </c>
      <c r="K65" s="3">
        <f t="shared" si="13"/>
        <v>-3.8500000000001791</v>
      </c>
      <c r="L65" s="3">
        <f t="shared" si="3"/>
        <v>5.7000000000003581</v>
      </c>
      <c r="M65" s="3">
        <f t="shared" si="14"/>
        <v>-1</v>
      </c>
      <c r="O65" s="3">
        <f t="shared" si="4"/>
        <v>0.85000000000017906</v>
      </c>
      <c r="Q65" s="3">
        <f t="shared" si="15"/>
        <v>-1.3</v>
      </c>
      <c r="R65" s="3">
        <f t="shared" si="5"/>
        <v>6</v>
      </c>
      <c r="S65" s="3">
        <f t="shared" si="6"/>
        <v>-3.8499999999998211</v>
      </c>
      <c r="U65" s="3">
        <f t="shared" si="7"/>
        <v>0.85000000000017906</v>
      </c>
      <c r="W65" s="3">
        <f t="shared" si="8"/>
        <v>-1.6000000000001791</v>
      </c>
      <c r="X65" s="3">
        <f t="shared" si="9"/>
        <v>-2</v>
      </c>
      <c r="Y65" s="15">
        <f t="shared" si="12"/>
        <v>102.60000000000018</v>
      </c>
      <c r="Z65" s="3">
        <f t="shared" si="10"/>
        <v>-3.6000000000001791</v>
      </c>
    </row>
    <row r="66" spans="9:26" x14ac:dyDescent="0.25">
      <c r="I66" s="3">
        <f t="shared" si="11"/>
        <v>105.19999999999982</v>
      </c>
      <c r="K66" s="3">
        <f t="shared" ref="K66:K97" si="16">MAX(I66-$C$6,0)-$C$8</f>
        <v>-3.8000000000001819</v>
      </c>
      <c r="L66" s="3">
        <f t="shared" si="3"/>
        <v>5.6000000000003638</v>
      </c>
      <c r="M66" s="3">
        <f t="shared" ref="M66:M97" si="17">MAX(I66-$E$6,0)-$E$8</f>
        <v>-1</v>
      </c>
      <c r="O66" s="3">
        <f t="shared" si="4"/>
        <v>0.8000000000001819</v>
      </c>
      <c r="Q66" s="3">
        <f t="shared" ref="Q66:Q97" si="18">MAX($C$24-I66,0)-$C$26</f>
        <v>-1.3</v>
      </c>
      <c r="R66" s="3">
        <f t="shared" si="5"/>
        <v>6</v>
      </c>
      <c r="S66" s="3">
        <f t="shared" si="6"/>
        <v>-3.8999999999998183</v>
      </c>
      <c r="U66" s="3">
        <f t="shared" si="7"/>
        <v>0.8000000000001819</v>
      </c>
      <c r="W66" s="3">
        <f t="shared" si="8"/>
        <v>-1.8000000000001819</v>
      </c>
      <c r="X66" s="3">
        <f t="shared" si="9"/>
        <v>-2</v>
      </c>
      <c r="Y66" s="15">
        <f t="shared" si="12"/>
        <v>102.80000000000018</v>
      </c>
      <c r="Z66" s="3">
        <f t="shared" si="10"/>
        <v>-3.8000000000001819</v>
      </c>
    </row>
    <row r="67" spans="9:26" x14ac:dyDescent="0.25">
      <c r="I67" s="3">
        <f t="shared" si="11"/>
        <v>105.24999999999982</v>
      </c>
      <c r="K67" s="3">
        <f t="shared" si="16"/>
        <v>-3.7500000000001847</v>
      </c>
      <c r="L67" s="3">
        <f t="shared" ref="L67:L130" si="19">-2*MAX(I67-$D$6,0)+2*$D$8</f>
        <v>5.5000000000003695</v>
      </c>
      <c r="M67" s="3">
        <f t="shared" si="17"/>
        <v>-1</v>
      </c>
      <c r="O67" s="3">
        <f t="shared" ref="O67:O130" si="20">SUM(K67:M67)</f>
        <v>0.75000000000018474</v>
      </c>
      <c r="Q67" s="3">
        <f t="shared" si="18"/>
        <v>-1.3</v>
      </c>
      <c r="R67" s="3">
        <f t="shared" ref="R67:R130" si="21">-2*MAX($D$24-I67,0)+2*$D$26</f>
        <v>6</v>
      </c>
      <c r="S67" s="3">
        <f t="shared" ref="S67:S130" si="22">MAX($E$24-I67,0)-$E$26</f>
        <v>-3.9499999999998154</v>
      </c>
      <c r="U67" s="3">
        <f t="shared" ref="U67:U130" si="23">SUM(Q67:S67)</f>
        <v>0.75000000000018474</v>
      </c>
      <c r="W67" s="3">
        <f t="shared" ref="W67:W130" si="24">MAX($C$43-Y67,0)-$C$45</f>
        <v>-2.0000000000001847</v>
      </c>
      <c r="X67" s="3">
        <f t="shared" ref="X67:X130" si="25">MAX(Y67-$D$43,0)-$D$45</f>
        <v>-2</v>
      </c>
      <c r="Y67" s="15">
        <f t="shared" si="12"/>
        <v>103.00000000000018</v>
      </c>
      <c r="Z67" s="3">
        <f t="shared" ref="Z67:Z130" si="26">W67+X67</f>
        <v>-4.0000000000001847</v>
      </c>
    </row>
    <row r="68" spans="9:26" x14ac:dyDescent="0.25">
      <c r="I68" s="3">
        <f t="shared" ref="I68:I131" si="27">I67+$H$2</f>
        <v>105.29999999999981</v>
      </c>
      <c r="K68" s="3">
        <f t="shared" si="16"/>
        <v>-3.7000000000001876</v>
      </c>
      <c r="L68" s="3">
        <f t="shared" si="19"/>
        <v>5.4000000000003752</v>
      </c>
      <c r="M68" s="3">
        <f t="shared" si="17"/>
        <v>-1</v>
      </c>
      <c r="O68" s="3">
        <f t="shared" si="20"/>
        <v>0.70000000000018758</v>
      </c>
      <c r="Q68" s="3">
        <f t="shared" si="18"/>
        <v>-1.3</v>
      </c>
      <c r="R68" s="3">
        <f t="shared" si="21"/>
        <v>6</v>
      </c>
      <c r="S68" s="3">
        <f t="shared" si="22"/>
        <v>-3.9999999999998126</v>
      </c>
      <c r="U68" s="3">
        <f t="shared" si="23"/>
        <v>0.70000000000018758</v>
      </c>
      <c r="W68" s="3">
        <f t="shared" si="24"/>
        <v>-2.2000000000001876</v>
      </c>
      <c r="X68" s="3">
        <f t="shared" si="25"/>
        <v>-2</v>
      </c>
      <c r="Y68" s="15">
        <f t="shared" ref="Y68:Y131" si="28">Y67+$AA$1</f>
        <v>103.20000000000019</v>
      </c>
      <c r="Z68" s="3">
        <f t="shared" si="26"/>
        <v>-4.2000000000001876</v>
      </c>
    </row>
    <row r="69" spans="9:26" x14ac:dyDescent="0.25">
      <c r="I69" s="3">
        <f t="shared" si="27"/>
        <v>105.34999999999981</v>
      </c>
      <c r="K69" s="3">
        <f t="shared" si="16"/>
        <v>-3.6500000000001904</v>
      </c>
      <c r="L69" s="3">
        <f t="shared" si="19"/>
        <v>5.3000000000003809</v>
      </c>
      <c r="M69" s="3">
        <f t="shared" si="17"/>
        <v>-1</v>
      </c>
      <c r="O69" s="3">
        <f t="shared" si="20"/>
        <v>0.65000000000019043</v>
      </c>
      <c r="Q69" s="3">
        <f t="shared" si="18"/>
        <v>-1.3</v>
      </c>
      <c r="R69" s="3">
        <f t="shared" si="21"/>
        <v>6</v>
      </c>
      <c r="S69" s="3">
        <f t="shared" si="22"/>
        <v>-4.0499999999998098</v>
      </c>
      <c r="U69" s="3">
        <f t="shared" si="23"/>
        <v>0.65000000000019043</v>
      </c>
      <c r="W69" s="3">
        <f t="shared" si="24"/>
        <v>-2.4000000000001904</v>
      </c>
      <c r="X69" s="3">
        <f t="shared" si="25"/>
        <v>-2</v>
      </c>
      <c r="Y69" s="15">
        <f t="shared" si="28"/>
        <v>103.40000000000019</v>
      </c>
      <c r="Z69" s="3">
        <f t="shared" si="26"/>
        <v>-4.4000000000001904</v>
      </c>
    </row>
    <row r="70" spans="9:26" x14ac:dyDescent="0.25">
      <c r="I70" s="3">
        <f t="shared" si="27"/>
        <v>105.39999999999981</v>
      </c>
      <c r="K70" s="3">
        <f t="shared" si="16"/>
        <v>-3.6000000000001933</v>
      </c>
      <c r="L70" s="3">
        <f t="shared" si="19"/>
        <v>5.2000000000003865</v>
      </c>
      <c r="M70" s="3">
        <f t="shared" si="17"/>
        <v>-1</v>
      </c>
      <c r="O70" s="3">
        <f t="shared" si="20"/>
        <v>0.60000000000019327</v>
      </c>
      <c r="Q70" s="3">
        <f t="shared" si="18"/>
        <v>-1.3</v>
      </c>
      <c r="R70" s="3">
        <f t="shared" si="21"/>
        <v>6</v>
      </c>
      <c r="S70" s="3">
        <f t="shared" si="22"/>
        <v>-4.0999999999998069</v>
      </c>
      <c r="U70" s="3">
        <f t="shared" si="23"/>
        <v>0.60000000000019327</v>
      </c>
      <c r="W70" s="3">
        <f t="shared" si="24"/>
        <v>-2.6000000000001933</v>
      </c>
      <c r="X70" s="3">
        <f t="shared" si="25"/>
        <v>-2</v>
      </c>
      <c r="Y70" s="15">
        <f t="shared" si="28"/>
        <v>103.60000000000019</v>
      </c>
      <c r="Z70" s="3">
        <f t="shared" si="26"/>
        <v>-4.6000000000001933</v>
      </c>
    </row>
    <row r="71" spans="9:26" x14ac:dyDescent="0.25">
      <c r="I71" s="3">
        <f t="shared" si="27"/>
        <v>105.4499999999998</v>
      </c>
      <c r="K71" s="3">
        <f t="shared" si="16"/>
        <v>-3.5500000000001961</v>
      </c>
      <c r="L71" s="3">
        <f t="shared" si="19"/>
        <v>5.1000000000003922</v>
      </c>
      <c r="M71" s="3">
        <f t="shared" si="17"/>
        <v>-1</v>
      </c>
      <c r="O71" s="3">
        <f t="shared" si="20"/>
        <v>0.55000000000019611</v>
      </c>
      <c r="Q71" s="3">
        <f t="shared" si="18"/>
        <v>-1.3</v>
      </c>
      <c r="R71" s="3">
        <f t="shared" si="21"/>
        <v>6</v>
      </c>
      <c r="S71" s="3">
        <f t="shared" si="22"/>
        <v>-4.1499999999998041</v>
      </c>
      <c r="U71" s="3">
        <f t="shared" si="23"/>
        <v>0.55000000000019611</v>
      </c>
      <c r="W71" s="3">
        <f t="shared" si="24"/>
        <v>-2.8000000000001961</v>
      </c>
      <c r="X71" s="3">
        <f t="shared" si="25"/>
        <v>-2</v>
      </c>
      <c r="Y71" s="15">
        <f t="shared" si="28"/>
        <v>103.8000000000002</v>
      </c>
      <c r="Z71" s="3">
        <f t="shared" si="26"/>
        <v>-4.8000000000001961</v>
      </c>
    </row>
    <row r="72" spans="9:26" x14ac:dyDescent="0.25">
      <c r="I72" s="3">
        <f t="shared" si="27"/>
        <v>105.4999999999998</v>
      </c>
      <c r="K72" s="3">
        <f t="shared" si="16"/>
        <v>-3.500000000000199</v>
      </c>
      <c r="L72" s="3">
        <f t="shared" si="19"/>
        <v>5.0000000000003979</v>
      </c>
      <c r="M72" s="3">
        <f t="shared" si="17"/>
        <v>-1</v>
      </c>
      <c r="O72" s="3">
        <f t="shared" si="20"/>
        <v>0.50000000000019895</v>
      </c>
      <c r="Q72" s="3">
        <f t="shared" si="18"/>
        <v>-1.3</v>
      </c>
      <c r="R72" s="3">
        <f t="shared" si="21"/>
        <v>6</v>
      </c>
      <c r="S72" s="3">
        <f t="shared" si="22"/>
        <v>-4.1999999999998012</v>
      </c>
      <c r="U72" s="3">
        <f t="shared" si="23"/>
        <v>0.50000000000019895</v>
      </c>
      <c r="W72" s="3">
        <f t="shared" si="24"/>
        <v>-3</v>
      </c>
      <c r="X72" s="3">
        <f t="shared" si="25"/>
        <v>-2</v>
      </c>
      <c r="Y72" s="15">
        <f t="shared" si="28"/>
        <v>104.0000000000002</v>
      </c>
      <c r="Z72" s="3">
        <f t="shared" si="26"/>
        <v>-5</v>
      </c>
    </row>
    <row r="73" spans="9:26" x14ac:dyDescent="0.25">
      <c r="I73" s="3">
        <f t="shared" si="27"/>
        <v>105.5499999999998</v>
      </c>
      <c r="K73" s="3">
        <f t="shared" si="16"/>
        <v>-3.4500000000002018</v>
      </c>
      <c r="L73" s="3">
        <f t="shared" si="19"/>
        <v>4.9000000000004036</v>
      </c>
      <c r="M73" s="3">
        <f t="shared" si="17"/>
        <v>-1</v>
      </c>
      <c r="O73" s="3">
        <f t="shared" si="20"/>
        <v>0.45000000000020179</v>
      </c>
      <c r="Q73" s="3">
        <f t="shared" si="18"/>
        <v>-1.3</v>
      </c>
      <c r="R73" s="3">
        <f t="shared" si="21"/>
        <v>6</v>
      </c>
      <c r="S73" s="3">
        <f t="shared" si="22"/>
        <v>-4.2499999999997984</v>
      </c>
      <c r="U73" s="3">
        <f t="shared" si="23"/>
        <v>0.45000000000020179</v>
      </c>
      <c r="W73" s="3">
        <f t="shared" si="24"/>
        <v>-3</v>
      </c>
      <c r="X73" s="3">
        <f t="shared" si="25"/>
        <v>-2</v>
      </c>
      <c r="Y73" s="15">
        <f t="shared" si="28"/>
        <v>104.2000000000002</v>
      </c>
      <c r="Z73" s="3">
        <f t="shared" si="26"/>
        <v>-5</v>
      </c>
    </row>
    <row r="74" spans="9:26" x14ac:dyDescent="0.25">
      <c r="I74" s="3">
        <f t="shared" si="27"/>
        <v>105.5999999999998</v>
      </c>
      <c r="K74" s="3">
        <f t="shared" si="16"/>
        <v>-3.4000000000002046</v>
      </c>
      <c r="L74" s="3">
        <f t="shared" si="19"/>
        <v>4.8000000000004093</v>
      </c>
      <c r="M74" s="3">
        <f t="shared" si="17"/>
        <v>-1</v>
      </c>
      <c r="O74" s="3">
        <f t="shared" si="20"/>
        <v>0.40000000000020464</v>
      </c>
      <c r="Q74" s="3">
        <f t="shared" si="18"/>
        <v>-1.3</v>
      </c>
      <c r="R74" s="3">
        <f t="shared" si="21"/>
        <v>6</v>
      </c>
      <c r="S74" s="3">
        <f t="shared" si="22"/>
        <v>-4.2999999999997955</v>
      </c>
      <c r="U74" s="3">
        <f t="shared" si="23"/>
        <v>0.40000000000020464</v>
      </c>
      <c r="W74" s="3">
        <f t="shared" si="24"/>
        <v>-3</v>
      </c>
      <c r="X74" s="3">
        <f t="shared" si="25"/>
        <v>-2</v>
      </c>
      <c r="Y74" s="15">
        <f t="shared" si="28"/>
        <v>104.4000000000002</v>
      </c>
      <c r="Z74" s="3">
        <f t="shared" si="26"/>
        <v>-5</v>
      </c>
    </row>
    <row r="75" spans="9:26" x14ac:dyDescent="0.25">
      <c r="I75" s="3">
        <f t="shared" si="27"/>
        <v>105.64999999999979</v>
      </c>
      <c r="K75" s="3">
        <f t="shared" si="16"/>
        <v>-3.3500000000002075</v>
      </c>
      <c r="L75" s="3">
        <f t="shared" si="19"/>
        <v>4.700000000000415</v>
      </c>
      <c r="M75" s="3">
        <f t="shared" si="17"/>
        <v>-1</v>
      </c>
      <c r="O75" s="3">
        <f t="shared" si="20"/>
        <v>0.35000000000020748</v>
      </c>
      <c r="Q75" s="3">
        <f t="shared" si="18"/>
        <v>-1.3</v>
      </c>
      <c r="R75" s="3">
        <f t="shared" si="21"/>
        <v>6</v>
      </c>
      <c r="S75" s="3">
        <f t="shared" si="22"/>
        <v>-4.3499999999997927</v>
      </c>
      <c r="U75" s="3">
        <f t="shared" si="23"/>
        <v>0.35000000000020748</v>
      </c>
      <c r="W75" s="3">
        <f t="shared" si="24"/>
        <v>-3</v>
      </c>
      <c r="X75" s="3">
        <f t="shared" si="25"/>
        <v>-2</v>
      </c>
      <c r="Y75" s="15">
        <f t="shared" si="28"/>
        <v>104.60000000000021</v>
      </c>
      <c r="Z75" s="3">
        <f t="shared" si="26"/>
        <v>-5</v>
      </c>
    </row>
    <row r="76" spans="9:26" x14ac:dyDescent="0.25">
      <c r="I76" s="3">
        <f t="shared" si="27"/>
        <v>105.69999999999979</v>
      </c>
      <c r="K76" s="3">
        <f t="shared" si="16"/>
        <v>-3.3000000000002103</v>
      </c>
      <c r="L76" s="3">
        <f t="shared" si="19"/>
        <v>4.6000000000004206</v>
      </c>
      <c r="M76" s="3">
        <f t="shared" si="17"/>
        <v>-1</v>
      </c>
      <c r="O76" s="3">
        <f t="shared" si="20"/>
        <v>0.30000000000021032</v>
      </c>
      <c r="Q76" s="3">
        <f t="shared" si="18"/>
        <v>-1.3</v>
      </c>
      <c r="R76" s="3">
        <f t="shared" si="21"/>
        <v>6</v>
      </c>
      <c r="S76" s="3">
        <f t="shared" si="22"/>
        <v>-4.3999999999997899</v>
      </c>
      <c r="U76" s="3">
        <f t="shared" si="23"/>
        <v>0.30000000000021032</v>
      </c>
      <c r="W76" s="3">
        <f t="shared" si="24"/>
        <v>-3</v>
      </c>
      <c r="X76" s="3">
        <f t="shared" si="25"/>
        <v>-2</v>
      </c>
      <c r="Y76" s="15">
        <f t="shared" si="28"/>
        <v>104.80000000000021</v>
      </c>
      <c r="Z76" s="3">
        <f t="shared" si="26"/>
        <v>-5</v>
      </c>
    </row>
    <row r="77" spans="9:26" x14ac:dyDescent="0.25">
      <c r="I77" s="3">
        <f t="shared" si="27"/>
        <v>105.74999999999979</v>
      </c>
      <c r="K77" s="3">
        <f t="shared" si="16"/>
        <v>-3.2500000000002132</v>
      </c>
      <c r="L77" s="3">
        <f t="shared" si="19"/>
        <v>4.5000000000004263</v>
      </c>
      <c r="M77" s="3">
        <f t="shared" si="17"/>
        <v>-1</v>
      </c>
      <c r="O77" s="3">
        <f t="shared" si="20"/>
        <v>0.25000000000021316</v>
      </c>
      <c r="Q77" s="3">
        <f t="shared" si="18"/>
        <v>-1.3</v>
      </c>
      <c r="R77" s="3">
        <f t="shared" si="21"/>
        <v>6</v>
      </c>
      <c r="S77" s="3">
        <f t="shared" si="22"/>
        <v>-4.449999999999787</v>
      </c>
      <c r="U77" s="3">
        <f t="shared" si="23"/>
        <v>0.25000000000021316</v>
      </c>
      <c r="W77" s="3">
        <f t="shared" si="24"/>
        <v>-3</v>
      </c>
      <c r="X77" s="3">
        <f t="shared" si="25"/>
        <v>-2</v>
      </c>
      <c r="Y77" s="15">
        <f t="shared" si="28"/>
        <v>105.00000000000021</v>
      </c>
      <c r="Z77" s="3">
        <f t="shared" si="26"/>
        <v>-5</v>
      </c>
    </row>
    <row r="78" spans="9:26" x14ac:dyDescent="0.25">
      <c r="I78" s="3">
        <f t="shared" si="27"/>
        <v>105.79999999999978</v>
      </c>
      <c r="K78" s="3">
        <f t="shared" si="16"/>
        <v>-3.200000000000216</v>
      </c>
      <c r="L78" s="3">
        <f t="shared" si="19"/>
        <v>4.400000000000432</v>
      </c>
      <c r="M78" s="3">
        <f t="shared" si="17"/>
        <v>-1</v>
      </c>
      <c r="O78" s="3">
        <f t="shared" si="20"/>
        <v>0.200000000000216</v>
      </c>
      <c r="Q78" s="3">
        <f t="shared" si="18"/>
        <v>-1.3</v>
      </c>
      <c r="R78" s="3">
        <f t="shared" si="21"/>
        <v>6</v>
      </c>
      <c r="S78" s="3">
        <f t="shared" si="22"/>
        <v>-4.4999999999997842</v>
      </c>
      <c r="U78" s="3">
        <f t="shared" si="23"/>
        <v>0.200000000000216</v>
      </c>
      <c r="W78" s="3">
        <f t="shared" si="24"/>
        <v>-3</v>
      </c>
      <c r="X78" s="3">
        <f t="shared" si="25"/>
        <v>-2</v>
      </c>
      <c r="Y78" s="15">
        <f t="shared" si="28"/>
        <v>105.20000000000022</v>
      </c>
      <c r="Z78" s="3">
        <f t="shared" si="26"/>
        <v>-5</v>
      </c>
    </row>
    <row r="79" spans="9:26" x14ac:dyDescent="0.25">
      <c r="I79" s="3">
        <f t="shared" si="27"/>
        <v>105.84999999999978</v>
      </c>
      <c r="K79" s="3">
        <f t="shared" si="16"/>
        <v>-3.1500000000002188</v>
      </c>
      <c r="L79" s="3">
        <f t="shared" si="19"/>
        <v>4.3000000000004377</v>
      </c>
      <c r="M79" s="3">
        <f t="shared" si="17"/>
        <v>-1</v>
      </c>
      <c r="O79" s="3">
        <f t="shared" si="20"/>
        <v>0.15000000000021885</v>
      </c>
      <c r="Q79" s="3">
        <f t="shared" si="18"/>
        <v>-1.3</v>
      </c>
      <c r="R79" s="3">
        <f t="shared" si="21"/>
        <v>6</v>
      </c>
      <c r="S79" s="3">
        <f t="shared" si="22"/>
        <v>-4.5499999999997813</v>
      </c>
      <c r="U79" s="3">
        <f t="shared" si="23"/>
        <v>0.15000000000021885</v>
      </c>
      <c r="W79" s="3">
        <f t="shared" si="24"/>
        <v>-3</v>
      </c>
      <c r="X79" s="3">
        <f t="shared" si="25"/>
        <v>-2</v>
      </c>
      <c r="Y79" s="15">
        <f t="shared" si="28"/>
        <v>105.40000000000022</v>
      </c>
      <c r="Z79" s="3">
        <f t="shared" si="26"/>
        <v>-5</v>
      </c>
    </row>
    <row r="80" spans="9:26" x14ac:dyDescent="0.25">
      <c r="I80" s="3">
        <f t="shared" si="27"/>
        <v>105.89999999999978</v>
      </c>
      <c r="K80" s="3">
        <f t="shared" si="16"/>
        <v>-3.1000000000002217</v>
      </c>
      <c r="L80" s="3">
        <f t="shared" si="19"/>
        <v>4.2000000000004434</v>
      </c>
      <c r="M80" s="3">
        <f t="shared" si="17"/>
        <v>-1</v>
      </c>
      <c r="O80" s="3">
        <f t="shared" si="20"/>
        <v>0.10000000000022169</v>
      </c>
      <c r="Q80" s="3">
        <f t="shared" si="18"/>
        <v>-1.3</v>
      </c>
      <c r="R80" s="3">
        <f t="shared" si="21"/>
        <v>6</v>
      </c>
      <c r="S80" s="3">
        <f t="shared" si="22"/>
        <v>-4.5999999999997785</v>
      </c>
      <c r="U80" s="3">
        <f t="shared" si="23"/>
        <v>0.10000000000022169</v>
      </c>
      <c r="W80" s="3">
        <f t="shared" si="24"/>
        <v>-3</v>
      </c>
      <c r="X80" s="3">
        <f t="shared" si="25"/>
        <v>-2</v>
      </c>
      <c r="Y80" s="15">
        <f t="shared" si="28"/>
        <v>105.60000000000022</v>
      </c>
      <c r="Z80" s="3">
        <f t="shared" si="26"/>
        <v>-5</v>
      </c>
    </row>
    <row r="81" spans="9:26" x14ac:dyDescent="0.25">
      <c r="I81" s="3">
        <f t="shared" si="27"/>
        <v>105.94999999999978</v>
      </c>
      <c r="K81" s="3">
        <f t="shared" si="16"/>
        <v>-3.0500000000002245</v>
      </c>
      <c r="L81" s="3">
        <f t="shared" si="19"/>
        <v>4.1000000000004491</v>
      </c>
      <c r="M81" s="3">
        <f t="shared" si="17"/>
        <v>-1</v>
      </c>
      <c r="O81" s="3">
        <f t="shared" si="20"/>
        <v>5.0000000000224532E-2</v>
      </c>
      <c r="Q81" s="3">
        <f t="shared" si="18"/>
        <v>-1.3</v>
      </c>
      <c r="R81" s="3">
        <f t="shared" si="21"/>
        <v>6</v>
      </c>
      <c r="S81" s="3">
        <f t="shared" si="22"/>
        <v>-4.6499999999997756</v>
      </c>
      <c r="U81" s="3">
        <f t="shared" si="23"/>
        <v>5.0000000000224532E-2</v>
      </c>
      <c r="W81" s="3">
        <f t="shared" si="24"/>
        <v>-3</v>
      </c>
      <c r="X81" s="3">
        <f t="shared" si="25"/>
        <v>-2</v>
      </c>
      <c r="Y81" s="15">
        <f t="shared" si="28"/>
        <v>105.80000000000022</v>
      </c>
      <c r="Z81" s="3">
        <f t="shared" si="26"/>
        <v>-5</v>
      </c>
    </row>
    <row r="82" spans="9:26" x14ac:dyDescent="0.25">
      <c r="I82" s="3">
        <f t="shared" si="27"/>
        <v>105.99999999999977</v>
      </c>
      <c r="K82" s="3">
        <f t="shared" si="16"/>
        <v>-3.0000000000002274</v>
      </c>
      <c r="L82" s="3">
        <f t="shared" si="19"/>
        <v>4.0000000000004547</v>
      </c>
      <c r="M82" s="3">
        <f t="shared" si="17"/>
        <v>-1</v>
      </c>
      <c r="O82" s="33">
        <f t="shared" si="20"/>
        <v>2.2737367544323206E-13</v>
      </c>
      <c r="Q82" s="3">
        <f t="shared" si="18"/>
        <v>-1.3</v>
      </c>
      <c r="R82" s="3">
        <f t="shared" si="21"/>
        <v>6</v>
      </c>
      <c r="S82" s="3">
        <f t="shared" si="22"/>
        <v>-4.6999999999997728</v>
      </c>
      <c r="U82" s="3">
        <f t="shared" si="23"/>
        <v>2.2737367544323206E-13</v>
      </c>
      <c r="W82" s="3">
        <f t="shared" si="24"/>
        <v>-3</v>
      </c>
      <c r="X82" s="3">
        <f t="shared" si="25"/>
        <v>-2</v>
      </c>
      <c r="Y82" s="15">
        <f t="shared" si="28"/>
        <v>106.00000000000023</v>
      </c>
      <c r="Z82" s="3">
        <f t="shared" si="26"/>
        <v>-5</v>
      </c>
    </row>
    <row r="83" spans="9:26" x14ac:dyDescent="0.25">
      <c r="I83" s="3">
        <f t="shared" si="27"/>
        <v>106.04999999999977</v>
      </c>
      <c r="K83" s="3">
        <f t="shared" si="16"/>
        <v>-2.9500000000002302</v>
      </c>
      <c r="L83" s="3">
        <f t="shared" si="19"/>
        <v>3.9000000000004604</v>
      </c>
      <c r="M83" s="3">
        <f t="shared" si="17"/>
        <v>-1</v>
      </c>
      <c r="O83" s="3">
        <f t="shared" si="20"/>
        <v>-4.9999999999769784E-2</v>
      </c>
      <c r="Q83" s="3">
        <f t="shared" si="18"/>
        <v>-1.3</v>
      </c>
      <c r="R83" s="3">
        <f t="shared" si="21"/>
        <v>6</v>
      </c>
      <c r="S83" s="3">
        <f t="shared" si="22"/>
        <v>-4.74999999999977</v>
      </c>
      <c r="U83" s="3">
        <f t="shared" si="23"/>
        <v>-4.9999999999769784E-2</v>
      </c>
      <c r="W83" s="3">
        <f t="shared" si="24"/>
        <v>-3</v>
      </c>
      <c r="X83" s="3">
        <f t="shared" si="25"/>
        <v>-2</v>
      </c>
      <c r="Y83" s="15">
        <f t="shared" si="28"/>
        <v>106.20000000000023</v>
      </c>
      <c r="Z83" s="3">
        <f t="shared" si="26"/>
        <v>-5</v>
      </c>
    </row>
    <row r="84" spans="9:26" x14ac:dyDescent="0.25">
      <c r="I84" s="3">
        <f t="shared" si="27"/>
        <v>106.09999999999977</v>
      </c>
      <c r="K84" s="3">
        <f t="shared" si="16"/>
        <v>-2.9000000000002331</v>
      </c>
      <c r="L84" s="3">
        <f t="shared" si="19"/>
        <v>3.8000000000004661</v>
      </c>
      <c r="M84" s="3">
        <f t="shared" si="17"/>
        <v>-1</v>
      </c>
      <c r="O84" s="3">
        <f t="shared" si="20"/>
        <v>-9.9999999999766942E-2</v>
      </c>
      <c r="Q84" s="3">
        <f t="shared" si="18"/>
        <v>-1.3</v>
      </c>
      <c r="R84" s="3">
        <f t="shared" si="21"/>
        <v>6</v>
      </c>
      <c r="S84" s="3">
        <f t="shared" si="22"/>
        <v>-4.7999999999997671</v>
      </c>
      <c r="U84" s="3">
        <f t="shared" si="23"/>
        <v>-9.9999999999766942E-2</v>
      </c>
      <c r="W84" s="3">
        <f t="shared" si="24"/>
        <v>-3</v>
      </c>
      <c r="X84" s="3">
        <f t="shared" si="25"/>
        <v>-2</v>
      </c>
      <c r="Y84" s="15">
        <f t="shared" si="28"/>
        <v>106.40000000000023</v>
      </c>
      <c r="Z84" s="3">
        <f t="shared" si="26"/>
        <v>-5</v>
      </c>
    </row>
    <row r="85" spans="9:26" x14ac:dyDescent="0.25">
      <c r="I85" s="3">
        <f t="shared" si="27"/>
        <v>106.14999999999976</v>
      </c>
      <c r="K85" s="3">
        <f t="shared" si="16"/>
        <v>-2.8500000000002359</v>
      </c>
      <c r="L85" s="3">
        <f t="shared" si="19"/>
        <v>3.7000000000004718</v>
      </c>
      <c r="M85" s="3">
        <f t="shared" si="17"/>
        <v>-1</v>
      </c>
      <c r="O85" s="3">
        <f t="shared" si="20"/>
        <v>-0.1499999999997641</v>
      </c>
      <c r="Q85" s="3">
        <f t="shared" si="18"/>
        <v>-1.3</v>
      </c>
      <c r="R85" s="3">
        <f t="shared" si="21"/>
        <v>6</v>
      </c>
      <c r="S85" s="3">
        <f t="shared" si="22"/>
        <v>-4.8499999999997643</v>
      </c>
      <c r="U85" s="3">
        <f t="shared" si="23"/>
        <v>-0.1499999999997641</v>
      </c>
      <c r="W85" s="3">
        <f t="shared" si="24"/>
        <v>-3</v>
      </c>
      <c r="X85" s="3">
        <f t="shared" si="25"/>
        <v>-1.8999999999997641</v>
      </c>
      <c r="Y85" s="15">
        <f t="shared" si="28"/>
        <v>106.60000000000024</v>
      </c>
      <c r="Z85" s="3">
        <f t="shared" si="26"/>
        <v>-4.8999999999997641</v>
      </c>
    </row>
    <row r="86" spans="9:26" x14ac:dyDescent="0.25">
      <c r="I86" s="3">
        <f t="shared" si="27"/>
        <v>106.19999999999976</v>
      </c>
      <c r="K86" s="3">
        <f t="shared" si="16"/>
        <v>-2.8000000000002387</v>
      </c>
      <c r="L86" s="3">
        <f t="shared" si="19"/>
        <v>3.6000000000004775</v>
      </c>
      <c r="M86" s="3">
        <f t="shared" si="17"/>
        <v>-1</v>
      </c>
      <c r="O86" s="3">
        <f t="shared" si="20"/>
        <v>-0.19999999999976126</v>
      </c>
      <c r="Q86" s="3">
        <f t="shared" si="18"/>
        <v>-1.3</v>
      </c>
      <c r="R86" s="3">
        <f t="shared" si="21"/>
        <v>6</v>
      </c>
      <c r="S86" s="3">
        <f t="shared" si="22"/>
        <v>-4.8999999999997614</v>
      </c>
      <c r="U86" s="3">
        <f t="shared" si="23"/>
        <v>-0.19999999999976126</v>
      </c>
      <c r="W86" s="3">
        <f t="shared" si="24"/>
        <v>-3</v>
      </c>
      <c r="X86" s="3">
        <f t="shared" si="25"/>
        <v>-1.6999999999997613</v>
      </c>
      <c r="Y86" s="15">
        <f t="shared" si="28"/>
        <v>106.80000000000024</v>
      </c>
      <c r="Z86" s="3">
        <f t="shared" si="26"/>
        <v>-4.6999999999997613</v>
      </c>
    </row>
    <row r="87" spans="9:26" x14ac:dyDescent="0.25">
      <c r="I87" s="3">
        <f t="shared" si="27"/>
        <v>106.24999999999976</v>
      </c>
      <c r="K87" s="3">
        <f t="shared" si="16"/>
        <v>-2.7500000000002416</v>
      </c>
      <c r="L87" s="3">
        <f t="shared" si="19"/>
        <v>3.5000000000004832</v>
      </c>
      <c r="M87" s="3">
        <f t="shared" si="17"/>
        <v>-1</v>
      </c>
      <c r="O87" s="3">
        <f t="shared" si="20"/>
        <v>-0.24999999999975842</v>
      </c>
      <c r="Q87" s="3">
        <f t="shared" si="18"/>
        <v>-1.3</v>
      </c>
      <c r="R87" s="3">
        <f t="shared" si="21"/>
        <v>6</v>
      </c>
      <c r="S87" s="3">
        <f t="shared" si="22"/>
        <v>-4.9499999999997586</v>
      </c>
      <c r="U87" s="3">
        <f t="shared" si="23"/>
        <v>-0.24999999999975842</v>
      </c>
      <c r="W87" s="3">
        <f t="shared" si="24"/>
        <v>-3</v>
      </c>
      <c r="X87" s="3">
        <f t="shared" si="25"/>
        <v>-1.4999999999997584</v>
      </c>
      <c r="Y87" s="15">
        <f t="shared" si="28"/>
        <v>107.00000000000024</v>
      </c>
      <c r="Z87" s="3">
        <f t="shared" si="26"/>
        <v>-4.4999999999997584</v>
      </c>
    </row>
    <row r="88" spans="9:26" x14ac:dyDescent="0.25">
      <c r="I88" s="3">
        <f t="shared" si="27"/>
        <v>106.29999999999976</v>
      </c>
      <c r="K88" s="3">
        <f t="shared" si="16"/>
        <v>-2.7000000000002444</v>
      </c>
      <c r="L88" s="3">
        <f t="shared" si="19"/>
        <v>3.4000000000004889</v>
      </c>
      <c r="M88" s="3">
        <f t="shared" si="17"/>
        <v>-1</v>
      </c>
      <c r="O88" s="3">
        <f t="shared" si="20"/>
        <v>-0.29999999999975557</v>
      </c>
      <c r="Q88" s="3">
        <f t="shared" si="18"/>
        <v>-1.3</v>
      </c>
      <c r="R88" s="3">
        <f t="shared" si="21"/>
        <v>6</v>
      </c>
      <c r="S88" s="3">
        <f t="shared" si="22"/>
        <v>-4.9999999999997558</v>
      </c>
      <c r="U88" s="3">
        <f t="shared" si="23"/>
        <v>-0.29999999999975557</v>
      </c>
      <c r="W88" s="3">
        <f t="shared" si="24"/>
        <v>-3</v>
      </c>
      <c r="X88" s="3">
        <f t="shared" si="25"/>
        <v>-1.2999999999997556</v>
      </c>
      <c r="Y88" s="15">
        <f t="shared" si="28"/>
        <v>107.20000000000024</v>
      </c>
      <c r="Z88" s="3">
        <f t="shared" si="26"/>
        <v>-4.2999999999997556</v>
      </c>
    </row>
    <row r="89" spans="9:26" x14ac:dyDescent="0.25">
      <c r="I89" s="3">
        <f t="shared" si="27"/>
        <v>106.34999999999975</v>
      </c>
      <c r="K89" s="3">
        <f t="shared" si="16"/>
        <v>-2.6500000000002473</v>
      </c>
      <c r="L89" s="3">
        <f t="shared" si="19"/>
        <v>3.3000000000004945</v>
      </c>
      <c r="M89" s="3">
        <f t="shared" si="17"/>
        <v>-1</v>
      </c>
      <c r="O89" s="3">
        <f t="shared" si="20"/>
        <v>-0.34999999999975273</v>
      </c>
      <c r="Q89" s="3">
        <f t="shared" si="18"/>
        <v>-1.3</v>
      </c>
      <c r="R89" s="3">
        <f t="shared" si="21"/>
        <v>6</v>
      </c>
      <c r="S89" s="3">
        <f t="shared" si="22"/>
        <v>-5.0499999999997529</v>
      </c>
      <c r="U89" s="3">
        <f t="shared" si="23"/>
        <v>-0.34999999999975273</v>
      </c>
      <c r="W89" s="3">
        <f t="shared" si="24"/>
        <v>-3</v>
      </c>
      <c r="X89" s="3">
        <f t="shared" si="25"/>
        <v>-1.0999999999997527</v>
      </c>
      <c r="Y89" s="15">
        <f t="shared" si="28"/>
        <v>107.40000000000025</v>
      </c>
      <c r="Z89" s="3">
        <f t="shared" si="26"/>
        <v>-4.0999999999997527</v>
      </c>
    </row>
    <row r="90" spans="9:26" x14ac:dyDescent="0.25">
      <c r="I90" s="3">
        <f t="shared" si="27"/>
        <v>106.39999999999975</v>
      </c>
      <c r="K90" s="3">
        <f t="shared" si="16"/>
        <v>-2.6000000000002501</v>
      </c>
      <c r="L90" s="3">
        <f t="shared" si="19"/>
        <v>3.2000000000005002</v>
      </c>
      <c r="M90" s="3">
        <f t="shared" si="17"/>
        <v>-1</v>
      </c>
      <c r="O90" s="3">
        <f t="shared" si="20"/>
        <v>-0.39999999999974989</v>
      </c>
      <c r="Q90" s="3">
        <f t="shared" si="18"/>
        <v>-1.3</v>
      </c>
      <c r="R90" s="3">
        <f t="shared" si="21"/>
        <v>6</v>
      </c>
      <c r="S90" s="3">
        <f t="shared" si="22"/>
        <v>-5.0999999999997501</v>
      </c>
      <c r="U90" s="3">
        <f t="shared" si="23"/>
        <v>-0.39999999999974989</v>
      </c>
      <c r="W90" s="3">
        <f t="shared" si="24"/>
        <v>-3</v>
      </c>
      <c r="X90" s="3">
        <f t="shared" si="25"/>
        <v>-0.89999999999974989</v>
      </c>
      <c r="Y90" s="15">
        <f t="shared" si="28"/>
        <v>107.60000000000025</v>
      </c>
      <c r="Z90" s="3">
        <f t="shared" si="26"/>
        <v>-3.8999999999997499</v>
      </c>
    </row>
    <row r="91" spans="9:26" x14ac:dyDescent="0.25">
      <c r="I91" s="3">
        <f t="shared" si="27"/>
        <v>106.44999999999975</v>
      </c>
      <c r="K91" s="3">
        <f t="shared" si="16"/>
        <v>-2.550000000000253</v>
      </c>
      <c r="L91" s="3">
        <f t="shared" si="19"/>
        <v>3.1000000000005059</v>
      </c>
      <c r="M91" s="3">
        <f t="shared" si="17"/>
        <v>-1</v>
      </c>
      <c r="O91" s="3">
        <f t="shared" si="20"/>
        <v>-0.44999999999974705</v>
      </c>
      <c r="Q91" s="3">
        <f t="shared" si="18"/>
        <v>-1.3</v>
      </c>
      <c r="R91" s="3">
        <f t="shared" si="21"/>
        <v>6</v>
      </c>
      <c r="S91" s="3">
        <f t="shared" si="22"/>
        <v>-5.1499999999997472</v>
      </c>
      <c r="U91" s="3">
        <f t="shared" si="23"/>
        <v>-0.44999999999974705</v>
      </c>
      <c r="W91" s="3">
        <f t="shared" si="24"/>
        <v>-3</v>
      </c>
      <c r="X91" s="3">
        <f t="shared" si="25"/>
        <v>-0.69999999999974705</v>
      </c>
      <c r="Y91" s="15">
        <f t="shared" si="28"/>
        <v>107.80000000000025</v>
      </c>
      <c r="Z91" s="3">
        <f t="shared" si="26"/>
        <v>-3.699999999999747</v>
      </c>
    </row>
    <row r="92" spans="9:26" x14ac:dyDescent="0.25">
      <c r="I92" s="3">
        <f t="shared" si="27"/>
        <v>106.49999999999974</v>
      </c>
      <c r="K92" s="3">
        <f t="shared" si="16"/>
        <v>-2.5000000000002558</v>
      </c>
      <c r="L92" s="3">
        <f t="shared" si="19"/>
        <v>3.0000000000005116</v>
      </c>
      <c r="M92" s="3">
        <f t="shared" si="17"/>
        <v>-1</v>
      </c>
      <c r="O92" s="3">
        <f t="shared" si="20"/>
        <v>-0.4999999999997442</v>
      </c>
      <c r="Q92" s="3">
        <f t="shared" si="18"/>
        <v>-1.3</v>
      </c>
      <c r="R92" s="3">
        <f t="shared" si="21"/>
        <v>6</v>
      </c>
      <c r="S92" s="3">
        <f t="shared" si="22"/>
        <v>-5.1999999999997444</v>
      </c>
      <c r="U92" s="3">
        <f t="shared" si="23"/>
        <v>-0.4999999999997442</v>
      </c>
      <c r="W92" s="3">
        <f t="shared" si="24"/>
        <v>-3</v>
      </c>
      <c r="X92" s="3">
        <f t="shared" si="25"/>
        <v>-0.4999999999997442</v>
      </c>
      <c r="Y92" s="15">
        <f t="shared" si="28"/>
        <v>108.00000000000026</v>
      </c>
      <c r="Z92" s="3">
        <f t="shared" si="26"/>
        <v>-3.4999999999997442</v>
      </c>
    </row>
    <row r="93" spans="9:26" x14ac:dyDescent="0.25">
      <c r="I93" s="3">
        <f t="shared" si="27"/>
        <v>106.54999999999974</v>
      </c>
      <c r="K93" s="3">
        <f t="shared" si="16"/>
        <v>-2.4500000000002586</v>
      </c>
      <c r="L93" s="3">
        <f t="shared" si="19"/>
        <v>2.9000000000005173</v>
      </c>
      <c r="M93" s="3">
        <f t="shared" si="17"/>
        <v>-0.95000000000025864</v>
      </c>
      <c r="O93" s="3">
        <f t="shared" si="20"/>
        <v>-0.5</v>
      </c>
      <c r="Q93" s="3">
        <f t="shared" si="18"/>
        <v>-1.3</v>
      </c>
      <c r="R93" s="3">
        <f t="shared" si="21"/>
        <v>6</v>
      </c>
      <c r="S93" s="3">
        <f t="shared" si="22"/>
        <v>-5.2</v>
      </c>
      <c r="U93" s="3">
        <f t="shared" si="23"/>
        <v>-0.5</v>
      </c>
      <c r="W93" s="3">
        <f t="shared" si="24"/>
        <v>-3</v>
      </c>
      <c r="X93" s="3">
        <f t="shared" si="25"/>
        <v>-0.29999999999974136</v>
      </c>
      <c r="Y93" s="15">
        <f t="shared" si="28"/>
        <v>108.20000000000026</v>
      </c>
      <c r="Z93" s="3">
        <f t="shared" si="26"/>
        <v>-3.2999999999997414</v>
      </c>
    </row>
    <row r="94" spans="9:26" x14ac:dyDescent="0.25">
      <c r="I94" s="3">
        <f t="shared" si="27"/>
        <v>106.59999999999974</v>
      </c>
      <c r="K94" s="3">
        <f t="shared" si="16"/>
        <v>-2.4000000000002615</v>
      </c>
      <c r="L94" s="3">
        <f t="shared" si="19"/>
        <v>2.800000000000523</v>
      </c>
      <c r="M94" s="3">
        <f t="shared" si="17"/>
        <v>-0.90000000000026148</v>
      </c>
      <c r="O94" s="3">
        <f t="shared" si="20"/>
        <v>-0.5</v>
      </c>
      <c r="Q94" s="3">
        <f t="shared" si="18"/>
        <v>-1.3</v>
      </c>
      <c r="R94" s="3">
        <f t="shared" si="21"/>
        <v>6</v>
      </c>
      <c r="S94" s="3">
        <f t="shared" si="22"/>
        <v>-5.2</v>
      </c>
      <c r="U94" s="3">
        <f t="shared" si="23"/>
        <v>-0.5</v>
      </c>
      <c r="W94" s="3">
        <f t="shared" si="24"/>
        <v>-3</v>
      </c>
      <c r="X94" s="3">
        <f t="shared" si="25"/>
        <v>-9.999999999973852E-2</v>
      </c>
      <c r="Y94" s="15">
        <f t="shared" si="28"/>
        <v>108.40000000000026</v>
      </c>
      <c r="Z94" s="3">
        <f t="shared" si="26"/>
        <v>-3.0999999999997385</v>
      </c>
    </row>
    <row r="95" spans="9:26" x14ac:dyDescent="0.25">
      <c r="I95" s="3">
        <f t="shared" si="27"/>
        <v>106.64999999999974</v>
      </c>
      <c r="K95" s="3">
        <f t="shared" si="16"/>
        <v>-2.3500000000002643</v>
      </c>
      <c r="L95" s="3">
        <f t="shared" si="19"/>
        <v>2.7000000000005286</v>
      </c>
      <c r="M95" s="3">
        <f t="shared" si="17"/>
        <v>-0.85000000000026432</v>
      </c>
      <c r="O95" s="3">
        <f t="shared" si="20"/>
        <v>-0.5</v>
      </c>
      <c r="Q95" s="3">
        <f t="shared" si="18"/>
        <v>-1.3</v>
      </c>
      <c r="R95" s="3">
        <f t="shared" si="21"/>
        <v>6</v>
      </c>
      <c r="S95" s="3">
        <f t="shared" si="22"/>
        <v>-5.2</v>
      </c>
      <c r="U95" s="3">
        <f t="shared" si="23"/>
        <v>-0.5</v>
      </c>
      <c r="W95" s="3">
        <f t="shared" si="24"/>
        <v>-3</v>
      </c>
      <c r="X95" s="3">
        <f t="shared" si="25"/>
        <v>0.10000000000026432</v>
      </c>
      <c r="Y95" s="15">
        <f t="shared" si="28"/>
        <v>108.60000000000026</v>
      </c>
      <c r="Z95" s="3">
        <f t="shared" si="26"/>
        <v>-2.8999999999997357</v>
      </c>
    </row>
    <row r="96" spans="9:26" x14ac:dyDescent="0.25">
      <c r="I96" s="3">
        <f t="shared" si="27"/>
        <v>106.69999999999973</v>
      </c>
      <c r="K96" s="3">
        <f t="shared" si="16"/>
        <v>-2.3000000000002672</v>
      </c>
      <c r="L96" s="3">
        <f t="shared" si="19"/>
        <v>2.6000000000005343</v>
      </c>
      <c r="M96" s="3">
        <f t="shared" si="17"/>
        <v>-0.80000000000026716</v>
      </c>
      <c r="O96" s="3">
        <f t="shared" si="20"/>
        <v>-0.5</v>
      </c>
      <c r="Q96" s="3">
        <f t="shared" si="18"/>
        <v>-1.3</v>
      </c>
      <c r="R96" s="3">
        <f t="shared" si="21"/>
        <v>6</v>
      </c>
      <c r="S96" s="3">
        <f t="shared" si="22"/>
        <v>-5.2</v>
      </c>
      <c r="U96" s="3">
        <f t="shared" si="23"/>
        <v>-0.5</v>
      </c>
      <c r="W96" s="3">
        <f t="shared" si="24"/>
        <v>-3</v>
      </c>
      <c r="X96" s="3">
        <f t="shared" si="25"/>
        <v>0.30000000000026716</v>
      </c>
      <c r="Y96" s="15">
        <f t="shared" si="28"/>
        <v>108.80000000000027</v>
      </c>
      <c r="Z96" s="3">
        <f t="shared" si="26"/>
        <v>-2.6999999999997328</v>
      </c>
    </row>
    <row r="97" spans="9:26" x14ac:dyDescent="0.25">
      <c r="I97" s="3">
        <f t="shared" si="27"/>
        <v>106.74999999999973</v>
      </c>
      <c r="K97" s="3">
        <f t="shared" si="16"/>
        <v>-2.25000000000027</v>
      </c>
      <c r="L97" s="3">
        <f t="shared" si="19"/>
        <v>2.50000000000054</v>
      </c>
      <c r="M97" s="3">
        <f t="shared" si="17"/>
        <v>-0.75000000000027001</v>
      </c>
      <c r="O97" s="3">
        <f t="shared" si="20"/>
        <v>-0.5</v>
      </c>
      <c r="Q97" s="3">
        <f t="shared" si="18"/>
        <v>-1.3</v>
      </c>
      <c r="R97" s="3">
        <f t="shared" si="21"/>
        <v>6</v>
      </c>
      <c r="S97" s="3">
        <f t="shared" si="22"/>
        <v>-5.2</v>
      </c>
      <c r="U97" s="3">
        <f t="shared" si="23"/>
        <v>-0.5</v>
      </c>
      <c r="W97" s="3">
        <f t="shared" si="24"/>
        <v>-3</v>
      </c>
      <c r="X97" s="3">
        <f t="shared" si="25"/>
        <v>0.50000000000027001</v>
      </c>
      <c r="Y97" s="15">
        <f t="shared" si="28"/>
        <v>109.00000000000027</v>
      </c>
      <c r="Z97" s="3">
        <f t="shared" si="26"/>
        <v>-2.49999999999973</v>
      </c>
    </row>
    <row r="98" spans="9:26" x14ac:dyDescent="0.25">
      <c r="I98" s="3">
        <f t="shared" si="27"/>
        <v>106.79999999999973</v>
      </c>
      <c r="K98" s="3">
        <f t="shared" ref="K98:K129" si="29">MAX(I98-$C$6,0)-$C$8</f>
        <v>-2.2000000000002728</v>
      </c>
      <c r="L98" s="3">
        <f t="shared" si="19"/>
        <v>2.4000000000005457</v>
      </c>
      <c r="M98" s="3">
        <f t="shared" ref="M98:M129" si="30">MAX(I98-$E$6,0)-$E$8</f>
        <v>-0.70000000000027285</v>
      </c>
      <c r="O98" s="3">
        <f t="shared" si="20"/>
        <v>-0.5</v>
      </c>
      <c r="Q98" s="3">
        <f t="shared" ref="Q98:Q129" si="31">MAX($C$24-I98,0)-$C$26</f>
        <v>-1.3</v>
      </c>
      <c r="R98" s="3">
        <f t="shared" si="21"/>
        <v>6</v>
      </c>
      <c r="S98" s="3">
        <f t="shared" si="22"/>
        <v>-5.2</v>
      </c>
      <c r="U98" s="3">
        <f t="shared" si="23"/>
        <v>-0.5</v>
      </c>
      <c r="W98" s="3">
        <f t="shared" si="24"/>
        <v>-3</v>
      </c>
      <c r="X98" s="3">
        <f t="shared" si="25"/>
        <v>0.70000000000027285</v>
      </c>
      <c r="Y98" s="15">
        <f t="shared" si="28"/>
        <v>109.20000000000027</v>
      </c>
      <c r="Z98" s="3">
        <f t="shared" si="26"/>
        <v>-2.2999999999997272</v>
      </c>
    </row>
    <row r="99" spans="9:26" x14ac:dyDescent="0.25">
      <c r="I99" s="3">
        <f t="shared" si="27"/>
        <v>106.84999999999972</v>
      </c>
      <c r="K99" s="3">
        <f t="shared" si="29"/>
        <v>-2.1500000000002757</v>
      </c>
      <c r="L99" s="3">
        <f t="shared" si="19"/>
        <v>2.3000000000005514</v>
      </c>
      <c r="M99" s="3">
        <f t="shared" si="30"/>
        <v>-0.65000000000027569</v>
      </c>
      <c r="O99" s="3">
        <f t="shared" si="20"/>
        <v>-0.5</v>
      </c>
      <c r="Q99" s="3">
        <f t="shared" si="31"/>
        <v>-1.3</v>
      </c>
      <c r="R99" s="3">
        <f t="shared" si="21"/>
        <v>6</v>
      </c>
      <c r="S99" s="3">
        <f t="shared" si="22"/>
        <v>-5.2</v>
      </c>
      <c r="U99" s="3">
        <f t="shared" si="23"/>
        <v>-0.5</v>
      </c>
      <c r="W99" s="3">
        <f t="shared" si="24"/>
        <v>-3</v>
      </c>
      <c r="X99" s="3">
        <f t="shared" si="25"/>
        <v>0.90000000000027569</v>
      </c>
      <c r="Y99" s="15">
        <f t="shared" si="28"/>
        <v>109.40000000000028</v>
      </c>
      <c r="Z99" s="3">
        <f t="shared" si="26"/>
        <v>-2.0999999999997243</v>
      </c>
    </row>
    <row r="100" spans="9:26" x14ac:dyDescent="0.25">
      <c r="I100" s="3">
        <f t="shared" si="27"/>
        <v>106.89999999999972</v>
      </c>
      <c r="K100" s="3">
        <f t="shared" si="29"/>
        <v>-2.1000000000002785</v>
      </c>
      <c r="L100" s="3">
        <f t="shared" si="19"/>
        <v>2.2000000000005571</v>
      </c>
      <c r="M100" s="3">
        <f t="shared" si="30"/>
        <v>-0.60000000000027853</v>
      </c>
      <c r="O100" s="3">
        <f t="shared" si="20"/>
        <v>-0.5</v>
      </c>
      <c r="Q100" s="3">
        <f t="shared" si="31"/>
        <v>-1.3</v>
      </c>
      <c r="R100" s="3">
        <f t="shared" si="21"/>
        <v>6</v>
      </c>
      <c r="S100" s="3">
        <f t="shared" si="22"/>
        <v>-5.2</v>
      </c>
      <c r="U100" s="3">
        <f t="shared" si="23"/>
        <v>-0.5</v>
      </c>
      <c r="W100" s="3">
        <f t="shared" si="24"/>
        <v>-3</v>
      </c>
      <c r="X100" s="3">
        <f t="shared" si="25"/>
        <v>1.1000000000002785</v>
      </c>
      <c r="Y100" s="15">
        <f t="shared" si="28"/>
        <v>109.60000000000028</v>
      </c>
      <c r="Z100" s="3">
        <f t="shared" si="26"/>
        <v>-1.8999999999997215</v>
      </c>
    </row>
    <row r="101" spans="9:26" x14ac:dyDescent="0.25">
      <c r="I101" s="3">
        <f t="shared" si="27"/>
        <v>106.94999999999972</v>
      </c>
      <c r="K101" s="3">
        <f t="shared" si="29"/>
        <v>-2.0500000000002814</v>
      </c>
      <c r="L101" s="3">
        <f t="shared" si="19"/>
        <v>2.1000000000005627</v>
      </c>
      <c r="M101" s="3">
        <f t="shared" si="30"/>
        <v>-0.55000000000028137</v>
      </c>
      <c r="O101" s="3">
        <f t="shared" si="20"/>
        <v>-0.5</v>
      </c>
      <c r="Q101" s="3">
        <f t="shared" si="31"/>
        <v>-1.3</v>
      </c>
      <c r="R101" s="3">
        <f t="shared" si="21"/>
        <v>6</v>
      </c>
      <c r="S101" s="3">
        <f t="shared" si="22"/>
        <v>-5.2</v>
      </c>
      <c r="U101" s="3">
        <f t="shared" si="23"/>
        <v>-0.5</v>
      </c>
      <c r="W101" s="3">
        <f t="shared" si="24"/>
        <v>-3</v>
      </c>
      <c r="X101" s="3">
        <f t="shared" si="25"/>
        <v>1.3000000000002814</v>
      </c>
      <c r="Y101" s="15">
        <f t="shared" si="28"/>
        <v>109.80000000000028</v>
      </c>
      <c r="Z101" s="3">
        <f t="shared" si="26"/>
        <v>-1.6999999999997186</v>
      </c>
    </row>
    <row r="102" spans="9:26" x14ac:dyDescent="0.25">
      <c r="I102" s="3">
        <f t="shared" si="27"/>
        <v>106.99999999999972</v>
      </c>
      <c r="K102" s="3">
        <f t="shared" si="29"/>
        <v>-2.0000000000002842</v>
      </c>
      <c r="L102" s="3">
        <f t="shared" si="19"/>
        <v>2.0000000000005684</v>
      </c>
      <c r="M102" s="3">
        <f t="shared" si="30"/>
        <v>-0.50000000000028422</v>
      </c>
      <c r="O102" s="3">
        <f t="shared" si="20"/>
        <v>-0.5</v>
      </c>
      <c r="Q102" s="3">
        <f t="shared" si="31"/>
        <v>-1.3</v>
      </c>
      <c r="R102" s="3">
        <f t="shared" si="21"/>
        <v>6</v>
      </c>
      <c r="S102" s="3">
        <f t="shared" si="22"/>
        <v>-5.2</v>
      </c>
      <c r="U102" s="3">
        <f t="shared" si="23"/>
        <v>-0.5</v>
      </c>
      <c r="W102" s="3">
        <f t="shared" si="24"/>
        <v>-3</v>
      </c>
      <c r="X102" s="3">
        <f t="shared" si="25"/>
        <v>1.5000000000002842</v>
      </c>
      <c r="Y102" s="15">
        <f t="shared" si="28"/>
        <v>110.00000000000028</v>
      </c>
      <c r="Z102" s="3">
        <f t="shared" si="26"/>
        <v>-1.4999999999997158</v>
      </c>
    </row>
    <row r="103" spans="9:26" x14ac:dyDescent="0.25">
      <c r="I103" s="3">
        <f t="shared" si="27"/>
        <v>107.04999999999971</v>
      </c>
      <c r="K103" s="3">
        <f t="shared" si="29"/>
        <v>-1.9500000000002871</v>
      </c>
      <c r="L103" s="3">
        <f t="shared" si="19"/>
        <v>1.9000000000005741</v>
      </c>
      <c r="M103" s="3">
        <f t="shared" si="30"/>
        <v>-0.45000000000028706</v>
      </c>
      <c r="O103" s="3">
        <f t="shared" si="20"/>
        <v>-0.5</v>
      </c>
      <c r="Q103" s="3">
        <f t="shared" si="31"/>
        <v>-1.3</v>
      </c>
      <c r="R103" s="3">
        <f t="shared" si="21"/>
        <v>6</v>
      </c>
      <c r="S103" s="3">
        <f t="shared" si="22"/>
        <v>-5.2</v>
      </c>
      <c r="U103" s="3">
        <f t="shared" si="23"/>
        <v>-0.5</v>
      </c>
      <c r="W103" s="3">
        <f t="shared" si="24"/>
        <v>-3</v>
      </c>
      <c r="X103" s="3">
        <f t="shared" si="25"/>
        <v>1.7000000000002871</v>
      </c>
      <c r="Y103" s="15">
        <f t="shared" si="28"/>
        <v>110.20000000000029</v>
      </c>
      <c r="Z103" s="3">
        <f t="shared" si="26"/>
        <v>-1.2999999999997129</v>
      </c>
    </row>
    <row r="104" spans="9:26" x14ac:dyDescent="0.25">
      <c r="I104" s="3">
        <f t="shared" si="27"/>
        <v>107.09999999999971</v>
      </c>
      <c r="K104" s="3">
        <f t="shared" si="29"/>
        <v>-1.9000000000002899</v>
      </c>
      <c r="L104" s="3">
        <f t="shared" si="19"/>
        <v>1.8000000000005798</v>
      </c>
      <c r="M104" s="3">
        <f t="shared" si="30"/>
        <v>-0.4000000000002899</v>
      </c>
      <c r="O104" s="3">
        <f t="shared" si="20"/>
        <v>-0.5</v>
      </c>
      <c r="Q104" s="3">
        <f t="shared" si="31"/>
        <v>-1.3</v>
      </c>
      <c r="R104" s="3">
        <f t="shared" si="21"/>
        <v>6</v>
      </c>
      <c r="S104" s="3">
        <f t="shared" si="22"/>
        <v>-5.2</v>
      </c>
      <c r="U104" s="3">
        <f t="shared" si="23"/>
        <v>-0.5</v>
      </c>
      <c r="W104" s="3">
        <f t="shared" si="24"/>
        <v>-3</v>
      </c>
      <c r="X104" s="3">
        <f t="shared" si="25"/>
        <v>1.9000000000002899</v>
      </c>
      <c r="Y104" s="15">
        <f t="shared" si="28"/>
        <v>110.40000000000029</v>
      </c>
      <c r="Z104" s="3">
        <f t="shared" si="26"/>
        <v>-1.0999999999997101</v>
      </c>
    </row>
    <row r="105" spans="9:26" x14ac:dyDescent="0.25">
      <c r="I105" s="3">
        <f t="shared" si="27"/>
        <v>107.14999999999971</v>
      </c>
      <c r="K105" s="3">
        <f t="shared" si="29"/>
        <v>-1.8500000000002927</v>
      </c>
      <c r="L105" s="3">
        <f t="shared" si="19"/>
        <v>1.7000000000005855</v>
      </c>
      <c r="M105" s="3">
        <f t="shared" si="30"/>
        <v>-0.35000000000029274</v>
      </c>
      <c r="O105" s="3">
        <f t="shared" si="20"/>
        <v>-0.5</v>
      </c>
      <c r="Q105" s="3">
        <f t="shared" si="31"/>
        <v>-1.3</v>
      </c>
      <c r="R105" s="3">
        <f t="shared" si="21"/>
        <v>6</v>
      </c>
      <c r="S105" s="3">
        <f t="shared" si="22"/>
        <v>-5.2</v>
      </c>
      <c r="U105" s="3">
        <f t="shared" si="23"/>
        <v>-0.5</v>
      </c>
      <c r="W105" s="3">
        <f t="shared" si="24"/>
        <v>-3</v>
      </c>
      <c r="X105" s="3">
        <f t="shared" si="25"/>
        <v>2.1000000000002927</v>
      </c>
      <c r="Y105" s="15">
        <f t="shared" si="28"/>
        <v>110.60000000000029</v>
      </c>
      <c r="Z105" s="3">
        <f t="shared" si="26"/>
        <v>-0.89999999999970726</v>
      </c>
    </row>
    <row r="106" spans="9:26" x14ac:dyDescent="0.25">
      <c r="I106" s="3">
        <f t="shared" si="27"/>
        <v>107.1999999999997</v>
      </c>
      <c r="K106" s="3">
        <f t="shared" si="29"/>
        <v>-1.8000000000002956</v>
      </c>
      <c r="L106" s="3">
        <f t="shared" si="19"/>
        <v>1.6000000000005912</v>
      </c>
      <c r="M106" s="3">
        <f t="shared" si="30"/>
        <v>-0.30000000000029559</v>
      </c>
      <c r="O106" s="3">
        <f t="shared" si="20"/>
        <v>-0.5</v>
      </c>
      <c r="Q106" s="3">
        <f t="shared" si="31"/>
        <v>-1.3</v>
      </c>
      <c r="R106" s="3">
        <f t="shared" si="21"/>
        <v>6</v>
      </c>
      <c r="S106" s="3">
        <f t="shared" si="22"/>
        <v>-5.2</v>
      </c>
      <c r="U106" s="3">
        <f t="shared" si="23"/>
        <v>-0.5</v>
      </c>
      <c r="W106" s="3">
        <f t="shared" si="24"/>
        <v>-3</v>
      </c>
      <c r="X106" s="3">
        <f t="shared" si="25"/>
        <v>2.3000000000002956</v>
      </c>
      <c r="Y106" s="15">
        <f t="shared" si="28"/>
        <v>110.8000000000003</v>
      </c>
      <c r="Z106" s="3">
        <f t="shared" si="26"/>
        <v>-0.69999999999970441</v>
      </c>
    </row>
    <row r="107" spans="9:26" x14ac:dyDescent="0.25">
      <c r="I107" s="3">
        <f t="shared" si="27"/>
        <v>107.2499999999997</v>
      </c>
      <c r="K107" s="3">
        <f t="shared" si="29"/>
        <v>-1.7500000000002984</v>
      </c>
      <c r="L107" s="3">
        <f t="shared" si="19"/>
        <v>1.5000000000005969</v>
      </c>
      <c r="M107" s="3">
        <f t="shared" si="30"/>
        <v>-0.25000000000029843</v>
      </c>
      <c r="O107" s="3">
        <f t="shared" si="20"/>
        <v>-0.5</v>
      </c>
      <c r="Q107" s="3">
        <f t="shared" si="31"/>
        <v>-1.3</v>
      </c>
      <c r="R107" s="3">
        <f t="shared" si="21"/>
        <v>6</v>
      </c>
      <c r="S107" s="3">
        <f t="shared" si="22"/>
        <v>-5.2</v>
      </c>
      <c r="U107" s="3">
        <f t="shared" si="23"/>
        <v>-0.5</v>
      </c>
      <c r="W107" s="3">
        <f t="shared" si="24"/>
        <v>-3</v>
      </c>
      <c r="X107" s="3">
        <f t="shared" si="25"/>
        <v>2.5000000000002984</v>
      </c>
      <c r="Y107" s="15">
        <f t="shared" si="28"/>
        <v>111.0000000000003</v>
      </c>
      <c r="Z107" s="3">
        <f t="shared" si="26"/>
        <v>-0.49999999999970157</v>
      </c>
    </row>
    <row r="108" spans="9:26" x14ac:dyDescent="0.25">
      <c r="I108" s="3">
        <f t="shared" si="27"/>
        <v>107.2999999999997</v>
      </c>
      <c r="K108" s="3">
        <f t="shared" si="29"/>
        <v>-1.7000000000003013</v>
      </c>
      <c r="L108" s="3">
        <f t="shared" si="19"/>
        <v>1.4000000000006025</v>
      </c>
      <c r="M108" s="3">
        <f t="shared" si="30"/>
        <v>-0.20000000000030127</v>
      </c>
      <c r="O108" s="3">
        <f t="shared" si="20"/>
        <v>-0.5</v>
      </c>
      <c r="Q108" s="3">
        <f t="shared" si="31"/>
        <v>-1.3</v>
      </c>
      <c r="R108" s="3">
        <f t="shared" si="21"/>
        <v>6</v>
      </c>
      <c r="S108" s="3">
        <f t="shared" si="22"/>
        <v>-5.2</v>
      </c>
      <c r="U108" s="3">
        <f t="shared" si="23"/>
        <v>-0.5</v>
      </c>
      <c r="W108" s="3">
        <f t="shared" si="24"/>
        <v>-3</v>
      </c>
      <c r="X108" s="3">
        <f t="shared" si="25"/>
        <v>2.7000000000003013</v>
      </c>
      <c r="Y108" s="15">
        <f t="shared" si="28"/>
        <v>111.2000000000003</v>
      </c>
      <c r="Z108" s="3">
        <f t="shared" si="26"/>
        <v>-0.29999999999969873</v>
      </c>
    </row>
    <row r="109" spans="9:26" x14ac:dyDescent="0.25">
      <c r="I109" s="3">
        <f t="shared" si="27"/>
        <v>107.3499999999997</v>
      </c>
      <c r="K109" s="3">
        <f t="shared" si="29"/>
        <v>-1.6500000000003041</v>
      </c>
      <c r="L109" s="3">
        <f t="shared" si="19"/>
        <v>1.3000000000006082</v>
      </c>
      <c r="M109" s="3">
        <f t="shared" si="30"/>
        <v>-0.15000000000030411</v>
      </c>
      <c r="O109" s="3">
        <f t="shared" si="20"/>
        <v>-0.5</v>
      </c>
      <c r="Q109" s="3">
        <f t="shared" si="31"/>
        <v>-1.3</v>
      </c>
      <c r="R109" s="3">
        <f t="shared" si="21"/>
        <v>6</v>
      </c>
      <c r="S109" s="3">
        <f t="shared" si="22"/>
        <v>-5.2</v>
      </c>
      <c r="U109" s="3">
        <f t="shared" si="23"/>
        <v>-0.5</v>
      </c>
      <c r="W109" s="3">
        <f t="shared" si="24"/>
        <v>-3</v>
      </c>
      <c r="X109" s="3">
        <f t="shared" si="25"/>
        <v>2.9000000000003041</v>
      </c>
      <c r="Y109" s="15">
        <f t="shared" si="28"/>
        <v>111.4000000000003</v>
      </c>
      <c r="Z109" s="3">
        <f t="shared" si="26"/>
        <v>-9.9999999999695888E-2</v>
      </c>
    </row>
    <row r="110" spans="9:26" x14ac:dyDescent="0.25">
      <c r="I110" s="3">
        <f t="shared" si="27"/>
        <v>107.39999999999969</v>
      </c>
      <c r="K110" s="3">
        <f t="shared" si="29"/>
        <v>-1.600000000000307</v>
      </c>
      <c r="L110" s="3">
        <f t="shared" si="19"/>
        <v>1.2000000000006139</v>
      </c>
      <c r="M110" s="3">
        <f t="shared" si="30"/>
        <v>-0.10000000000030695</v>
      </c>
      <c r="O110" s="3">
        <f t="shared" si="20"/>
        <v>-0.5</v>
      </c>
      <c r="Q110" s="3">
        <f t="shared" si="31"/>
        <v>-1.3</v>
      </c>
      <c r="R110" s="3">
        <f t="shared" si="21"/>
        <v>6</v>
      </c>
      <c r="S110" s="3">
        <f t="shared" si="22"/>
        <v>-5.2</v>
      </c>
      <c r="U110" s="3">
        <f t="shared" si="23"/>
        <v>-0.5</v>
      </c>
      <c r="W110" s="3">
        <f t="shared" si="24"/>
        <v>-3</v>
      </c>
      <c r="X110" s="3">
        <f t="shared" si="25"/>
        <v>3.100000000000307</v>
      </c>
      <c r="Y110" s="15">
        <f t="shared" si="28"/>
        <v>111.60000000000031</v>
      </c>
      <c r="Z110" s="3">
        <f t="shared" si="26"/>
        <v>0.10000000000030695</v>
      </c>
    </row>
    <row r="111" spans="9:26" x14ac:dyDescent="0.25">
      <c r="I111" s="3">
        <f t="shared" si="27"/>
        <v>107.44999999999969</v>
      </c>
      <c r="K111" s="3">
        <f t="shared" si="29"/>
        <v>-1.5500000000003098</v>
      </c>
      <c r="L111" s="3">
        <f t="shared" si="19"/>
        <v>1.1000000000006196</v>
      </c>
      <c r="M111" s="3">
        <f t="shared" si="30"/>
        <v>-5.0000000000309797E-2</v>
      </c>
      <c r="O111" s="3">
        <f t="shared" si="20"/>
        <v>-0.5</v>
      </c>
      <c r="Q111" s="3">
        <f t="shared" si="31"/>
        <v>-1.3</v>
      </c>
      <c r="R111" s="3">
        <f t="shared" si="21"/>
        <v>6</v>
      </c>
      <c r="S111" s="3">
        <f t="shared" si="22"/>
        <v>-5.2</v>
      </c>
      <c r="U111" s="3">
        <f t="shared" si="23"/>
        <v>-0.5</v>
      </c>
      <c r="W111" s="3">
        <f t="shared" si="24"/>
        <v>-3</v>
      </c>
      <c r="X111" s="3">
        <f t="shared" si="25"/>
        <v>3.3000000000003098</v>
      </c>
      <c r="Y111" s="15">
        <f t="shared" si="28"/>
        <v>111.80000000000031</v>
      </c>
      <c r="Z111" s="3">
        <f t="shared" si="26"/>
        <v>0.3000000000003098</v>
      </c>
    </row>
    <row r="112" spans="9:26" x14ac:dyDescent="0.25">
      <c r="I112" s="3">
        <f t="shared" si="27"/>
        <v>107.49999999999969</v>
      </c>
      <c r="K112" s="3">
        <f t="shared" si="29"/>
        <v>-1.5000000000003126</v>
      </c>
      <c r="L112" s="3">
        <f t="shared" si="19"/>
        <v>1.0000000000006253</v>
      </c>
      <c r="M112" s="3">
        <f t="shared" si="30"/>
        <v>-3.1263880373444408E-13</v>
      </c>
      <c r="O112" s="3">
        <f t="shared" si="20"/>
        <v>-0.5</v>
      </c>
      <c r="Q112" s="3">
        <f t="shared" si="31"/>
        <v>-1.3</v>
      </c>
      <c r="R112" s="3">
        <f t="shared" si="21"/>
        <v>6</v>
      </c>
      <c r="S112" s="3">
        <f t="shared" si="22"/>
        <v>-5.2</v>
      </c>
      <c r="U112" s="3">
        <f t="shared" si="23"/>
        <v>-0.5</v>
      </c>
      <c r="W112" s="3">
        <f t="shared" si="24"/>
        <v>-3</v>
      </c>
      <c r="X112" s="3">
        <f t="shared" si="25"/>
        <v>3.5000000000003126</v>
      </c>
      <c r="Y112" s="15">
        <f t="shared" si="28"/>
        <v>112.00000000000031</v>
      </c>
      <c r="Z112" s="3">
        <f t="shared" si="26"/>
        <v>0.50000000000031264</v>
      </c>
    </row>
    <row r="113" spans="9:26" x14ac:dyDescent="0.25">
      <c r="I113" s="3">
        <f t="shared" si="27"/>
        <v>107.54999999999968</v>
      </c>
      <c r="K113" s="3">
        <f t="shared" si="29"/>
        <v>-1.4500000000003155</v>
      </c>
      <c r="L113" s="3">
        <f t="shared" si="19"/>
        <v>0.90000000000063096</v>
      </c>
      <c r="M113" s="3">
        <f t="shared" si="30"/>
        <v>4.9999999999684519E-2</v>
      </c>
      <c r="O113" s="3">
        <f t="shared" si="20"/>
        <v>-0.5</v>
      </c>
      <c r="Q113" s="3">
        <f t="shared" si="31"/>
        <v>-1.3</v>
      </c>
      <c r="R113" s="3">
        <f t="shared" si="21"/>
        <v>6</v>
      </c>
      <c r="S113" s="3">
        <f t="shared" si="22"/>
        <v>-5.2</v>
      </c>
      <c r="U113" s="3">
        <f t="shared" si="23"/>
        <v>-0.5</v>
      </c>
      <c r="W113" s="3">
        <f t="shared" si="24"/>
        <v>-3</v>
      </c>
      <c r="X113" s="3">
        <f t="shared" si="25"/>
        <v>3.7000000000003155</v>
      </c>
      <c r="Y113" s="15">
        <f t="shared" si="28"/>
        <v>112.20000000000032</v>
      </c>
      <c r="Z113" s="3">
        <f t="shared" si="26"/>
        <v>0.70000000000031548</v>
      </c>
    </row>
    <row r="114" spans="9:26" x14ac:dyDescent="0.25">
      <c r="I114" s="3">
        <f t="shared" si="27"/>
        <v>107.59999999999968</v>
      </c>
      <c r="K114" s="3">
        <f t="shared" si="29"/>
        <v>-1.4000000000003183</v>
      </c>
      <c r="L114" s="3">
        <f t="shared" si="19"/>
        <v>0.80000000000063665</v>
      </c>
      <c r="M114" s="3">
        <f t="shared" si="30"/>
        <v>9.9999999999681677E-2</v>
      </c>
      <c r="O114" s="3">
        <f t="shared" si="20"/>
        <v>-0.5</v>
      </c>
      <c r="Q114" s="3">
        <f t="shared" si="31"/>
        <v>-1.3</v>
      </c>
      <c r="R114" s="3">
        <f t="shared" si="21"/>
        <v>6</v>
      </c>
      <c r="S114" s="3">
        <f t="shared" si="22"/>
        <v>-5.2</v>
      </c>
      <c r="U114" s="3">
        <f t="shared" si="23"/>
        <v>-0.5</v>
      </c>
      <c r="W114" s="3">
        <f t="shared" si="24"/>
        <v>-3</v>
      </c>
      <c r="X114" s="3">
        <f t="shared" si="25"/>
        <v>3.9000000000003183</v>
      </c>
      <c r="Y114" s="15">
        <f t="shared" si="28"/>
        <v>112.40000000000032</v>
      </c>
      <c r="Z114" s="3">
        <f t="shared" si="26"/>
        <v>0.90000000000031832</v>
      </c>
    </row>
    <row r="115" spans="9:26" x14ac:dyDescent="0.25">
      <c r="I115" s="3">
        <f t="shared" si="27"/>
        <v>107.64999999999968</v>
      </c>
      <c r="K115" s="3">
        <f t="shared" si="29"/>
        <v>-1.3500000000003212</v>
      </c>
      <c r="L115" s="3">
        <f t="shared" si="19"/>
        <v>0.70000000000064233</v>
      </c>
      <c r="M115" s="3">
        <f t="shared" si="30"/>
        <v>0.14999999999967883</v>
      </c>
      <c r="O115" s="3">
        <f t="shared" si="20"/>
        <v>-0.5</v>
      </c>
      <c r="Q115" s="3">
        <f t="shared" si="31"/>
        <v>-1.3</v>
      </c>
      <c r="R115" s="3">
        <f t="shared" si="21"/>
        <v>6</v>
      </c>
      <c r="S115" s="3">
        <f t="shared" si="22"/>
        <v>-5.2</v>
      </c>
      <c r="U115" s="3">
        <f t="shared" si="23"/>
        <v>-0.5</v>
      </c>
      <c r="W115" s="3">
        <f t="shared" si="24"/>
        <v>-3</v>
      </c>
      <c r="X115" s="3">
        <f t="shared" si="25"/>
        <v>4.1000000000003212</v>
      </c>
      <c r="Y115" s="15">
        <f t="shared" si="28"/>
        <v>112.60000000000032</v>
      </c>
      <c r="Z115" s="3">
        <f t="shared" si="26"/>
        <v>1.1000000000003212</v>
      </c>
    </row>
    <row r="116" spans="9:26" x14ac:dyDescent="0.25">
      <c r="I116" s="3">
        <f t="shared" si="27"/>
        <v>107.69999999999968</v>
      </c>
      <c r="K116" s="3">
        <f t="shared" si="29"/>
        <v>-1.300000000000324</v>
      </c>
      <c r="L116" s="3">
        <f t="shared" si="19"/>
        <v>0.60000000000064801</v>
      </c>
      <c r="M116" s="3">
        <f t="shared" si="30"/>
        <v>0.19999999999967599</v>
      </c>
      <c r="O116" s="3">
        <f t="shared" si="20"/>
        <v>-0.5</v>
      </c>
      <c r="Q116" s="3">
        <f t="shared" si="31"/>
        <v>-1.3</v>
      </c>
      <c r="R116" s="3">
        <f t="shared" si="21"/>
        <v>6</v>
      </c>
      <c r="S116" s="3">
        <f t="shared" si="22"/>
        <v>-5.2</v>
      </c>
      <c r="U116" s="3">
        <f t="shared" si="23"/>
        <v>-0.5</v>
      </c>
      <c r="W116" s="3">
        <f t="shared" si="24"/>
        <v>-3</v>
      </c>
      <c r="X116" s="3">
        <f t="shared" si="25"/>
        <v>4.300000000000324</v>
      </c>
      <c r="Y116" s="15">
        <f t="shared" si="28"/>
        <v>112.80000000000032</v>
      </c>
      <c r="Z116" s="3">
        <f t="shared" si="26"/>
        <v>1.300000000000324</v>
      </c>
    </row>
    <row r="117" spans="9:26" x14ac:dyDescent="0.25">
      <c r="I117" s="3">
        <f t="shared" si="27"/>
        <v>107.74999999999967</v>
      </c>
      <c r="K117" s="3">
        <f t="shared" si="29"/>
        <v>-1.2500000000003268</v>
      </c>
      <c r="L117" s="3">
        <f t="shared" si="19"/>
        <v>0.5000000000006537</v>
      </c>
      <c r="M117" s="3">
        <f t="shared" si="30"/>
        <v>0.24999999999967315</v>
      </c>
      <c r="O117" s="3">
        <f t="shared" si="20"/>
        <v>-0.5</v>
      </c>
      <c r="Q117" s="3">
        <f t="shared" si="31"/>
        <v>-1.3</v>
      </c>
      <c r="R117" s="3">
        <f t="shared" si="21"/>
        <v>6</v>
      </c>
      <c r="S117" s="3">
        <f t="shared" si="22"/>
        <v>-5.2</v>
      </c>
      <c r="U117" s="3">
        <f t="shared" si="23"/>
        <v>-0.5</v>
      </c>
      <c r="W117" s="3">
        <f t="shared" si="24"/>
        <v>-3</v>
      </c>
      <c r="X117" s="3">
        <f t="shared" si="25"/>
        <v>4.5000000000003268</v>
      </c>
      <c r="Y117" s="15">
        <f t="shared" si="28"/>
        <v>113.00000000000033</v>
      </c>
      <c r="Z117" s="3">
        <f t="shared" si="26"/>
        <v>1.5000000000003268</v>
      </c>
    </row>
    <row r="118" spans="9:26" x14ac:dyDescent="0.25">
      <c r="I118" s="3">
        <f t="shared" si="27"/>
        <v>107.79999999999967</v>
      </c>
      <c r="K118" s="3">
        <f t="shared" si="29"/>
        <v>-1.2000000000003297</v>
      </c>
      <c r="L118" s="3">
        <f t="shared" si="19"/>
        <v>0.40000000000065938</v>
      </c>
      <c r="M118" s="3">
        <f t="shared" si="30"/>
        <v>0.29999999999967031</v>
      </c>
      <c r="O118" s="3">
        <f t="shared" si="20"/>
        <v>-0.5</v>
      </c>
      <c r="Q118" s="3">
        <f t="shared" si="31"/>
        <v>-1.3</v>
      </c>
      <c r="R118" s="3">
        <f t="shared" si="21"/>
        <v>6</v>
      </c>
      <c r="S118" s="3">
        <f t="shared" si="22"/>
        <v>-5.2</v>
      </c>
      <c r="U118" s="3">
        <f t="shared" si="23"/>
        <v>-0.5</v>
      </c>
      <c r="W118" s="3">
        <f t="shared" si="24"/>
        <v>-3</v>
      </c>
      <c r="X118" s="3">
        <f t="shared" si="25"/>
        <v>4.7000000000003297</v>
      </c>
      <c r="Y118" s="15">
        <f t="shared" si="28"/>
        <v>113.20000000000033</v>
      </c>
      <c r="Z118" s="3">
        <f t="shared" si="26"/>
        <v>1.7000000000003297</v>
      </c>
    </row>
    <row r="119" spans="9:26" x14ac:dyDescent="0.25">
      <c r="I119" s="3">
        <f t="shared" si="27"/>
        <v>107.84999999999967</v>
      </c>
      <c r="K119" s="3">
        <f t="shared" si="29"/>
        <v>-1.1500000000003325</v>
      </c>
      <c r="L119" s="3">
        <f t="shared" si="19"/>
        <v>0.30000000000066507</v>
      </c>
      <c r="M119" s="3">
        <f t="shared" si="30"/>
        <v>0.34999999999966747</v>
      </c>
      <c r="O119" s="3">
        <f t="shared" si="20"/>
        <v>-0.5</v>
      </c>
      <c r="Q119" s="3">
        <f t="shared" si="31"/>
        <v>-1.3</v>
      </c>
      <c r="R119" s="3">
        <f t="shared" si="21"/>
        <v>6</v>
      </c>
      <c r="S119" s="3">
        <f t="shared" si="22"/>
        <v>-5.2</v>
      </c>
      <c r="U119" s="3">
        <f t="shared" si="23"/>
        <v>-0.5</v>
      </c>
      <c r="W119" s="3">
        <f t="shared" si="24"/>
        <v>-3</v>
      </c>
      <c r="X119" s="3">
        <f t="shared" si="25"/>
        <v>4.9000000000003325</v>
      </c>
      <c r="Y119" s="15">
        <f t="shared" si="28"/>
        <v>113.40000000000033</v>
      </c>
      <c r="Z119" s="3">
        <f t="shared" si="26"/>
        <v>1.9000000000003325</v>
      </c>
    </row>
    <row r="120" spans="9:26" x14ac:dyDescent="0.25">
      <c r="I120" s="3">
        <f t="shared" si="27"/>
        <v>107.89999999999966</v>
      </c>
      <c r="K120" s="3">
        <f t="shared" si="29"/>
        <v>-1.1000000000003354</v>
      </c>
      <c r="L120" s="3">
        <f t="shared" si="19"/>
        <v>0.20000000000067075</v>
      </c>
      <c r="M120" s="3">
        <f t="shared" si="30"/>
        <v>0.39999999999966462</v>
      </c>
      <c r="O120" s="3">
        <f t="shared" si="20"/>
        <v>-0.5</v>
      </c>
      <c r="Q120" s="3">
        <f t="shared" si="31"/>
        <v>-1.3</v>
      </c>
      <c r="R120" s="3">
        <f t="shared" si="21"/>
        <v>6</v>
      </c>
      <c r="S120" s="3">
        <f t="shared" si="22"/>
        <v>-5.2</v>
      </c>
      <c r="U120" s="3">
        <f t="shared" si="23"/>
        <v>-0.5</v>
      </c>
      <c r="W120" s="3">
        <f t="shared" si="24"/>
        <v>-3</v>
      </c>
      <c r="X120" s="3">
        <f t="shared" si="25"/>
        <v>5.1000000000003354</v>
      </c>
      <c r="Y120" s="15">
        <f t="shared" si="28"/>
        <v>113.60000000000034</v>
      </c>
      <c r="Z120" s="3">
        <f t="shared" si="26"/>
        <v>2.1000000000003354</v>
      </c>
    </row>
    <row r="121" spans="9:26" x14ac:dyDescent="0.25">
      <c r="I121" s="3">
        <f t="shared" si="27"/>
        <v>107.94999999999966</v>
      </c>
      <c r="K121" s="3">
        <f t="shared" si="29"/>
        <v>-1.0500000000003382</v>
      </c>
      <c r="L121" s="3">
        <f t="shared" si="19"/>
        <v>0.10000000000067644</v>
      </c>
      <c r="M121" s="3">
        <f t="shared" si="30"/>
        <v>0.44999999999966178</v>
      </c>
      <c r="O121" s="3">
        <f t="shared" si="20"/>
        <v>-0.5</v>
      </c>
      <c r="Q121" s="3">
        <f t="shared" si="31"/>
        <v>-1.3</v>
      </c>
      <c r="R121" s="3">
        <f t="shared" si="21"/>
        <v>6</v>
      </c>
      <c r="S121" s="3">
        <f t="shared" si="22"/>
        <v>-5.2</v>
      </c>
      <c r="U121" s="3">
        <f t="shared" si="23"/>
        <v>-0.5</v>
      </c>
      <c r="W121" s="3">
        <f t="shared" si="24"/>
        <v>-3</v>
      </c>
      <c r="X121" s="3">
        <f t="shared" si="25"/>
        <v>5.3000000000003382</v>
      </c>
      <c r="Y121" s="15">
        <f t="shared" si="28"/>
        <v>113.80000000000034</v>
      </c>
      <c r="Z121" s="3">
        <f t="shared" si="26"/>
        <v>2.3000000000003382</v>
      </c>
    </row>
    <row r="122" spans="9:26" x14ac:dyDescent="0.25">
      <c r="I122" s="3">
        <f t="shared" si="27"/>
        <v>107.99999999999966</v>
      </c>
      <c r="K122" s="3">
        <f t="shared" si="29"/>
        <v>-1.0000000000003411</v>
      </c>
      <c r="L122" s="3">
        <f t="shared" si="19"/>
        <v>6.8212102632969618E-13</v>
      </c>
      <c r="M122" s="3">
        <f t="shared" si="30"/>
        <v>0.49999999999965894</v>
      </c>
      <c r="O122" s="3">
        <f t="shared" si="20"/>
        <v>-0.5</v>
      </c>
      <c r="Q122" s="3">
        <f t="shared" si="31"/>
        <v>-1.3</v>
      </c>
      <c r="R122" s="3">
        <f t="shared" si="21"/>
        <v>6</v>
      </c>
      <c r="S122" s="3">
        <f t="shared" si="22"/>
        <v>-5.2</v>
      </c>
      <c r="U122" s="3">
        <f t="shared" si="23"/>
        <v>-0.5</v>
      </c>
      <c r="W122" s="3">
        <f t="shared" si="24"/>
        <v>-3</v>
      </c>
      <c r="X122" s="3">
        <f t="shared" si="25"/>
        <v>5.5000000000003411</v>
      </c>
      <c r="Y122" s="15">
        <f t="shared" si="28"/>
        <v>114.00000000000034</v>
      </c>
      <c r="Z122" s="3">
        <f t="shared" si="26"/>
        <v>2.5000000000003411</v>
      </c>
    </row>
    <row r="123" spans="9:26" x14ac:dyDescent="0.25">
      <c r="I123" s="3">
        <f t="shared" si="27"/>
        <v>108.04999999999966</v>
      </c>
      <c r="K123" s="3">
        <f t="shared" si="29"/>
        <v>-0.9500000000003439</v>
      </c>
      <c r="L123" s="3">
        <f t="shared" si="19"/>
        <v>-9.9999999999312195E-2</v>
      </c>
      <c r="M123" s="3">
        <f t="shared" si="30"/>
        <v>0.5499999999996561</v>
      </c>
      <c r="O123" s="3">
        <f t="shared" si="20"/>
        <v>-0.5</v>
      </c>
      <c r="Q123" s="3">
        <f t="shared" si="31"/>
        <v>-1.3</v>
      </c>
      <c r="R123" s="3">
        <f t="shared" si="21"/>
        <v>6</v>
      </c>
      <c r="S123" s="3">
        <f t="shared" si="22"/>
        <v>-5.2</v>
      </c>
      <c r="U123" s="3">
        <f t="shared" si="23"/>
        <v>-0.5</v>
      </c>
      <c r="W123" s="3">
        <f t="shared" si="24"/>
        <v>-3</v>
      </c>
      <c r="X123" s="3">
        <f t="shared" si="25"/>
        <v>5.7000000000003439</v>
      </c>
      <c r="Y123" s="15">
        <f t="shared" si="28"/>
        <v>114.20000000000034</v>
      </c>
      <c r="Z123" s="3">
        <f t="shared" si="26"/>
        <v>2.7000000000003439</v>
      </c>
    </row>
    <row r="124" spans="9:26" x14ac:dyDescent="0.25">
      <c r="I124" s="3">
        <f t="shared" si="27"/>
        <v>108.09999999999965</v>
      </c>
      <c r="K124" s="3">
        <f t="shared" si="29"/>
        <v>-0.90000000000034674</v>
      </c>
      <c r="L124" s="3">
        <f t="shared" si="19"/>
        <v>-0.19999999999930651</v>
      </c>
      <c r="M124" s="3">
        <f t="shared" si="30"/>
        <v>0.59999999999965326</v>
      </c>
      <c r="O124" s="3">
        <f t="shared" si="20"/>
        <v>-0.5</v>
      </c>
      <c r="Q124" s="3">
        <f t="shared" si="31"/>
        <v>-1.3</v>
      </c>
      <c r="R124" s="3">
        <f t="shared" si="21"/>
        <v>6</v>
      </c>
      <c r="S124" s="3">
        <f t="shared" si="22"/>
        <v>-5.2</v>
      </c>
      <c r="U124" s="3">
        <f t="shared" si="23"/>
        <v>-0.5</v>
      </c>
      <c r="W124" s="3">
        <f t="shared" si="24"/>
        <v>-3</v>
      </c>
      <c r="X124" s="3">
        <f t="shared" si="25"/>
        <v>5.9000000000003467</v>
      </c>
      <c r="Y124" s="15">
        <f t="shared" si="28"/>
        <v>114.40000000000035</v>
      </c>
      <c r="Z124" s="3">
        <f t="shared" si="26"/>
        <v>2.9000000000003467</v>
      </c>
    </row>
    <row r="125" spans="9:26" x14ac:dyDescent="0.25">
      <c r="I125" s="3">
        <f t="shared" si="27"/>
        <v>108.14999999999965</v>
      </c>
      <c r="K125" s="3">
        <f t="shared" si="29"/>
        <v>-0.85000000000034959</v>
      </c>
      <c r="L125" s="3">
        <f t="shared" si="19"/>
        <v>-0.29999999999930083</v>
      </c>
      <c r="M125" s="3">
        <f t="shared" si="30"/>
        <v>0.64999999999965041</v>
      </c>
      <c r="O125" s="3">
        <f t="shared" si="20"/>
        <v>-0.5</v>
      </c>
      <c r="Q125" s="3">
        <f t="shared" si="31"/>
        <v>-1.3</v>
      </c>
      <c r="R125" s="3">
        <f t="shared" si="21"/>
        <v>6</v>
      </c>
      <c r="S125" s="3">
        <f t="shared" si="22"/>
        <v>-5.2</v>
      </c>
      <c r="U125" s="3">
        <f t="shared" si="23"/>
        <v>-0.5</v>
      </c>
      <c r="W125" s="3">
        <f t="shared" si="24"/>
        <v>-3</v>
      </c>
      <c r="X125" s="3">
        <f t="shared" si="25"/>
        <v>6.1000000000003496</v>
      </c>
      <c r="Y125" s="15">
        <f t="shared" si="28"/>
        <v>114.60000000000035</v>
      </c>
      <c r="Z125" s="3">
        <f t="shared" si="26"/>
        <v>3.1000000000003496</v>
      </c>
    </row>
    <row r="126" spans="9:26" x14ac:dyDescent="0.25">
      <c r="I126" s="3">
        <f t="shared" si="27"/>
        <v>108.19999999999965</v>
      </c>
      <c r="K126" s="3">
        <f t="shared" si="29"/>
        <v>-0.80000000000035243</v>
      </c>
      <c r="L126" s="3">
        <f t="shared" si="19"/>
        <v>-0.39999999999929514</v>
      </c>
      <c r="M126" s="3">
        <f t="shared" si="30"/>
        <v>0.69999999999964757</v>
      </c>
      <c r="O126" s="3">
        <f t="shared" si="20"/>
        <v>-0.5</v>
      </c>
      <c r="Q126" s="3">
        <f t="shared" si="31"/>
        <v>-1.3</v>
      </c>
      <c r="R126" s="3">
        <f t="shared" si="21"/>
        <v>6</v>
      </c>
      <c r="S126" s="3">
        <f t="shared" si="22"/>
        <v>-5.2</v>
      </c>
      <c r="U126" s="3">
        <f t="shared" si="23"/>
        <v>-0.5</v>
      </c>
      <c r="W126" s="3">
        <f t="shared" si="24"/>
        <v>-3</v>
      </c>
      <c r="X126" s="3">
        <f t="shared" si="25"/>
        <v>6.3000000000003524</v>
      </c>
      <c r="Y126" s="15">
        <f t="shared" si="28"/>
        <v>114.80000000000035</v>
      </c>
      <c r="Z126" s="3">
        <f t="shared" si="26"/>
        <v>3.3000000000003524</v>
      </c>
    </row>
    <row r="127" spans="9:26" x14ac:dyDescent="0.25">
      <c r="I127" s="3">
        <f t="shared" si="27"/>
        <v>108.24999999999964</v>
      </c>
      <c r="K127" s="3">
        <f t="shared" si="29"/>
        <v>-0.75000000000035527</v>
      </c>
      <c r="L127" s="3">
        <f t="shared" si="19"/>
        <v>-0.49999999999928946</v>
      </c>
      <c r="M127" s="3">
        <f t="shared" si="30"/>
        <v>0.74999999999964473</v>
      </c>
      <c r="O127" s="3">
        <f t="shared" si="20"/>
        <v>-0.5</v>
      </c>
      <c r="Q127" s="3">
        <f t="shared" si="31"/>
        <v>-1.3</v>
      </c>
      <c r="R127" s="3">
        <f t="shared" si="21"/>
        <v>6</v>
      </c>
      <c r="S127" s="3">
        <f t="shared" si="22"/>
        <v>-5.2</v>
      </c>
      <c r="U127" s="3">
        <f t="shared" si="23"/>
        <v>-0.5</v>
      </c>
      <c r="W127" s="3">
        <f t="shared" si="24"/>
        <v>-3</v>
      </c>
      <c r="X127" s="3">
        <f t="shared" si="25"/>
        <v>6.5000000000003553</v>
      </c>
      <c r="Y127" s="15">
        <f t="shared" si="28"/>
        <v>115.00000000000036</v>
      </c>
      <c r="Z127" s="3">
        <f t="shared" si="26"/>
        <v>3.5000000000003553</v>
      </c>
    </row>
    <row r="128" spans="9:26" x14ac:dyDescent="0.25">
      <c r="I128" s="3">
        <f t="shared" si="27"/>
        <v>108.29999999999964</v>
      </c>
      <c r="K128" s="3">
        <f t="shared" si="29"/>
        <v>-0.70000000000035811</v>
      </c>
      <c r="L128" s="3">
        <f t="shared" si="19"/>
        <v>-0.59999999999928377</v>
      </c>
      <c r="M128" s="3">
        <f t="shared" si="30"/>
        <v>0.79999999999964189</v>
      </c>
      <c r="O128" s="3">
        <f t="shared" si="20"/>
        <v>-0.5</v>
      </c>
      <c r="Q128" s="3">
        <f t="shared" si="31"/>
        <v>-1.3</v>
      </c>
      <c r="R128" s="3">
        <f t="shared" si="21"/>
        <v>6</v>
      </c>
      <c r="S128" s="3">
        <f t="shared" si="22"/>
        <v>-5.2</v>
      </c>
      <c r="U128" s="3">
        <f t="shared" si="23"/>
        <v>-0.5</v>
      </c>
      <c r="W128" s="3">
        <f t="shared" si="24"/>
        <v>-3</v>
      </c>
      <c r="X128" s="3">
        <f t="shared" si="25"/>
        <v>6.7000000000003581</v>
      </c>
      <c r="Y128" s="15">
        <f t="shared" si="28"/>
        <v>115.20000000000036</v>
      </c>
      <c r="Z128" s="3">
        <f t="shared" si="26"/>
        <v>3.7000000000003581</v>
      </c>
    </row>
    <row r="129" spans="9:26" x14ac:dyDescent="0.25">
      <c r="I129" s="3">
        <f t="shared" si="27"/>
        <v>108.34999999999964</v>
      </c>
      <c r="K129" s="3">
        <f t="shared" si="29"/>
        <v>-0.65000000000036096</v>
      </c>
      <c r="L129" s="3">
        <f t="shared" si="19"/>
        <v>-0.69999999999927809</v>
      </c>
      <c r="M129" s="3">
        <f t="shared" si="30"/>
        <v>0.84999999999963904</v>
      </c>
      <c r="O129" s="3">
        <f t="shared" si="20"/>
        <v>-0.5</v>
      </c>
      <c r="Q129" s="3">
        <f t="shared" si="31"/>
        <v>-1.3</v>
      </c>
      <c r="R129" s="3">
        <f t="shared" si="21"/>
        <v>6</v>
      </c>
      <c r="S129" s="3">
        <f t="shared" si="22"/>
        <v>-5.2</v>
      </c>
      <c r="U129" s="3">
        <f t="shared" si="23"/>
        <v>-0.5</v>
      </c>
      <c r="W129" s="3">
        <f t="shared" si="24"/>
        <v>-3</v>
      </c>
      <c r="X129" s="3">
        <f t="shared" si="25"/>
        <v>6.900000000000361</v>
      </c>
      <c r="Y129" s="15">
        <f t="shared" si="28"/>
        <v>115.40000000000036</v>
      </c>
      <c r="Z129" s="3">
        <f t="shared" si="26"/>
        <v>3.900000000000361</v>
      </c>
    </row>
    <row r="130" spans="9:26" x14ac:dyDescent="0.25">
      <c r="I130" s="3">
        <f t="shared" si="27"/>
        <v>108.39999999999964</v>
      </c>
      <c r="K130" s="3">
        <f t="shared" ref="K130:K152" si="32">MAX(I130-$C$6,0)-$C$8</f>
        <v>-0.6000000000003638</v>
      </c>
      <c r="L130" s="3">
        <f t="shared" si="19"/>
        <v>-0.7999999999992724</v>
      </c>
      <c r="M130" s="3">
        <f t="shared" ref="M130:M152" si="33">MAX(I130-$E$6,0)-$E$8</f>
        <v>0.8999999999996362</v>
      </c>
      <c r="O130" s="3">
        <f t="shared" si="20"/>
        <v>-0.5</v>
      </c>
      <c r="Q130" s="3">
        <f t="shared" ref="Q130:Q152" si="34">MAX($C$24-I130,0)-$C$26</f>
        <v>-1.3</v>
      </c>
      <c r="R130" s="3">
        <f t="shared" si="21"/>
        <v>6</v>
      </c>
      <c r="S130" s="3">
        <f t="shared" si="22"/>
        <v>-5.2</v>
      </c>
      <c r="U130" s="3">
        <f t="shared" si="23"/>
        <v>-0.5</v>
      </c>
      <c r="W130" s="3">
        <f t="shared" si="24"/>
        <v>-3</v>
      </c>
      <c r="X130" s="3">
        <f t="shared" si="25"/>
        <v>7.1000000000003638</v>
      </c>
      <c r="Y130" s="15">
        <f t="shared" si="28"/>
        <v>115.60000000000036</v>
      </c>
      <c r="Z130" s="3">
        <f t="shared" si="26"/>
        <v>4.1000000000003638</v>
      </c>
    </row>
    <row r="131" spans="9:26" x14ac:dyDescent="0.25">
      <c r="I131" s="3">
        <f t="shared" si="27"/>
        <v>108.44999999999963</v>
      </c>
      <c r="K131" s="3">
        <f t="shared" si="32"/>
        <v>-0.55000000000036664</v>
      </c>
      <c r="L131" s="3">
        <f t="shared" ref="L131:L152" si="35">-2*MAX(I131-$D$6,0)+2*$D$8</f>
        <v>-0.89999999999926672</v>
      </c>
      <c r="M131" s="3">
        <f t="shared" si="33"/>
        <v>0.94999999999963336</v>
      </c>
      <c r="O131" s="3">
        <f t="shared" ref="O131:O152" si="36">SUM(K131:M131)</f>
        <v>-0.5</v>
      </c>
      <c r="Q131" s="3">
        <f t="shared" si="34"/>
        <v>-1.3</v>
      </c>
      <c r="R131" s="3">
        <f t="shared" ref="R131:R152" si="37">-2*MAX($D$24-I131,0)+2*$D$26</f>
        <v>6</v>
      </c>
      <c r="S131" s="3">
        <f t="shared" ref="S131:S152" si="38">MAX($E$24-I131,0)-$E$26</f>
        <v>-5.2</v>
      </c>
      <c r="U131" s="3">
        <f t="shared" ref="U131:U152" si="39">SUM(Q131:S131)</f>
        <v>-0.5</v>
      </c>
      <c r="W131" s="3">
        <f t="shared" ref="W131:W152" si="40">MAX($C$43-Y131,0)-$C$45</f>
        <v>-3</v>
      </c>
      <c r="X131" s="3">
        <f t="shared" ref="X131:X152" si="41">MAX(Y131-$D$43,0)-$D$45</f>
        <v>7.3000000000003666</v>
      </c>
      <c r="Y131" s="15">
        <f t="shared" si="28"/>
        <v>115.80000000000037</v>
      </c>
      <c r="Z131" s="3">
        <f t="shared" ref="Z131:Z152" si="42">W131+X131</f>
        <v>4.3000000000003666</v>
      </c>
    </row>
    <row r="132" spans="9:26" x14ac:dyDescent="0.25">
      <c r="I132" s="3">
        <f t="shared" ref="I132:I152" si="43">I131+$H$2</f>
        <v>108.49999999999963</v>
      </c>
      <c r="K132" s="3">
        <f t="shared" si="32"/>
        <v>-0.50000000000036948</v>
      </c>
      <c r="L132" s="3">
        <f t="shared" si="35"/>
        <v>-0.99999999999926104</v>
      </c>
      <c r="M132" s="3">
        <f t="shared" si="33"/>
        <v>0.99999999999963052</v>
      </c>
      <c r="O132" s="3">
        <f t="shared" si="36"/>
        <v>-0.5</v>
      </c>
      <c r="Q132" s="3">
        <f t="shared" si="34"/>
        <v>-1.3</v>
      </c>
      <c r="R132" s="3">
        <f t="shared" si="37"/>
        <v>6</v>
      </c>
      <c r="S132" s="3">
        <f t="shared" si="38"/>
        <v>-5.2</v>
      </c>
      <c r="U132" s="3">
        <f t="shared" si="39"/>
        <v>-0.5</v>
      </c>
      <c r="W132" s="3">
        <f t="shared" si="40"/>
        <v>-3</v>
      </c>
      <c r="X132" s="3">
        <f t="shared" si="41"/>
        <v>7.5000000000003695</v>
      </c>
      <c r="Y132" s="15">
        <f t="shared" ref="Y132:Y152" si="44">Y131+$AA$1</f>
        <v>116.00000000000037</v>
      </c>
      <c r="Z132" s="3">
        <f t="shared" si="42"/>
        <v>4.5000000000003695</v>
      </c>
    </row>
    <row r="133" spans="9:26" x14ac:dyDescent="0.25">
      <c r="I133" s="3">
        <f t="shared" si="43"/>
        <v>108.54999999999963</v>
      </c>
      <c r="K133" s="3">
        <f t="shared" si="32"/>
        <v>-0.45000000000037232</v>
      </c>
      <c r="L133" s="3">
        <f t="shared" si="35"/>
        <v>-1.0999999999992554</v>
      </c>
      <c r="M133" s="3">
        <f t="shared" si="33"/>
        <v>1.0499999999996277</v>
      </c>
      <c r="O133" s="3">
        <f t="shared" si="36"/>
        <v>-0.5</v>
      </c>
      <c r="Q133" s="3">
        <f t="shared" si="34"/>
        <v>-1.3</v>
      </c>
      <c r="R133" s="3">
        <f t="shared" si="37"/>
        <v>6</v>
      </c>
      <c r="S133" s="3">
        <f t="shared" si="38"/>
        <v>-5.2</v>
      </c>
      <c r="U133" s="3">
        <f t="shared" si="39"/>
        <v>-0.5</v>
      </c>
      <c r="W133" s="3">
        <f t="shared" si="40"/>
        <v>-3</v>
      </c>
      <c r="X133" s="3">
        <f t="shared" si="41"/>
        <v>7.7000000000003723</v>
      </c>
      <c r="Y133" s="15">
        <f t="shared" si="44"/>
        <v>116.20000000000037</v>
      </c>
      <c r="Z133" s="3">
        <f t="shared" si="42"/>
        <v>4.7000000000003723</v>
      </c>
    </row>
    <row r="134" spans="9:26" x14ac:dyDescent="0.25">
      <c r="I134" s="3">
        <f t="shared" si="43"/>
        <v>108.59999999999962</v>
      </c>
      <c r="K134" s="3">
        <f t="shared" si="32"/>
        <v>-0.40000000000037517</v>
      </c>
      <c r="L134" s="3">
        <f t="shared" si="35"/>
        <v>-1.1999999999992497</v>
      </c>
      <c r="M134" s="3">
        <f t="shared" si="33"/>
        <v>1.0999999999996248</v>
      </c>
      <c r="O134" s="3">
        <f t="shared" si="36"/>
        <v>-0.5</v>
      </c>
      <c r="Q134" s="3">
        <f t="shared" si="34"/>
        <v>-1.3</v>
      </c>
      <c r="R134" s="3">
        <f t="shared" si="37"/>
        <v>6</v>
      </c>
      <c r="S134" s="3">
        <f t="shared" si="38"/>
        <v>-5.2</v>
      </c>
      <c r="U134" s="3">
        <f t="shared" si="39"/>
        <v>-0.5</v>
      </c>
      <c r="W134" s="3">
        <f t="shared" si="40"/>
        <v>-3</v>
      </c>
      <c r="X134" s="3">
        <f t="shared" si="41"/>
        <v>7.9000000000003752</v>
      </c>
      <c r="Y134" s="15">
        <f t="shared" si="44"/>
        <v>116.40000000000038</v>
      </c>
      <c r="Z134" s="3">
        <f t="shared" si="42"/>
        <v>4.9000000000003752</v>
      </c>
    </row>
    <row r="135" spans="9:26" x14ac:dyDescent="0.25">
      <c r="I135" s="3">
        <f t="shared" si="43"/>
        <v>108.64999999999962</v>
      </c>
      <c r="K135" s="3">
        <f t="shared" si="32"/>
        <v>-0.35000000000037801</v>
      </c>
      <c r="L135" s="3">
        <f t="shared" si="35"/>
        <v>-1.299999999999244</v>
      </c>
      <c r="M135" s="3">
        <f t="shared" si="33"/>
        <v>1.149999999999622</v>
      </c>
      <c r="O135" s="3">
        <f t="shared" si="36"/>
        <v>-0.5</v>
      </c>
      <c r="Q135" s="3">
        <f t="shared" si="34"/>
        <v>-1.3</v>
      </c>
      <c r="R135" s="3">
        <f t="shared" si="37"/>
        <v>6</v>
      </c>
      <c r="S135" s="3">
        <f t="shared" si="38"/>
        <v>-5.2</v>
      </c>
      <c r="U135" s="3">
        <f t="shared" si="39"/>
        <v>-0.5</v>
      </c>
      <c r="W135" s="3">
        <f t="shared" si="40"/>
        <v>-3</v>
      </c>
      <c r="X135" s="3">
        <f t="shared" si="41"/>
        <v>8.100000000000378</v>
      </c>
      <c r="Y135" s="15">
        <f t="shared" si="44"/>
        <v>116.60000000000038</v>
      </c>
      <c r="Z135" s="3">
        <f t="shared" si="42"/>
        <v>5.100000000000378</v>
      </c>
    </row>
    <row r="136" spans="9:26" x14ac:dyDescent="0.25">
      <c r="I136" s="3">
        <f t="shared" si="43"/>
        <v>108.69999999999962</v>
      </c>
      <c r="K136" s="3">
        <f t="shared" si="32"/>
        <v>-0.30000000000038085</v>
      </c>
      <c r="L136" s="3">
        <f t="shared" si="35"/>
        <v>-1.3999999999992383</v>
      </c>
      <c r="M136" s="3">
        <f t="shared" si="33"/>
        <v>1.1999999999996191</v>
      </c>
      <c r="O136" s="3">
        <f t="shared" si="36"/>
        <v>-0.5</v>
      </c>
      <c r="Q136" s="3">
        <f t="shared" si="34"/>
        <v>-1.3</v>
      </c>
      <c r="R136" s="3">
        <f t="shared" si="37"/>
        <v>6</v>
      </c>
      <c r="S136" s="3">
        <f t="shared" si="38"/>
        <v>-5.2</v>
      </c>
      <c r="U136" s="3">
        <f t="shared" si="39"/>
        <v>-0.5</v>
      </c>
      <c r="W136" s="3">
        <f t="shared" si="40"/>
        <v>-3</v>
      </c>
      <c r="X136" s="3">
        <f t="shared" si="41"/>
        <v>8.3000000000003809</v>
      </c>
      <c r="Y136" s="15">
        <f t="shared" si="44"/>
        <v>116.80000000000038</v>
      </c>
      <c r="Z136" s="3">
        <f t="shared" si="42"/>
        <v>5.3000000000003809</v>
      </c>
    </row>
    <row r="137" spans="9:26" x14ac:dyDescent="0.25">
      <c r="I137" s="3">
        <f t="shared" si="43"/>
        <v>108.74999999999962</v>
      </c>
      <c r="K137" s="3">
        <f t="shared" si="32"/>
        <v>-0.25000000000038369</v>
      </c>
      <c r="L137" s="3">
        <f t="shared" si="35"/>
        <v>-1.4999999999992326</v>
      </c>
      <c r="M137" s="3">
        <f t="shared" si="33"/>
        <v>1.2499999999996163</v>
      </c>
      <c r="O137" s="3">
        <f t="shared" si="36"/>
        <v>-0.5</v>
      </c>
      <c r="Q137" s="3">
        <f t="shared" si="34"/>
        <v>-1.3</v>
      </c>
      <c r="R137" s="3">
        <f t="shared" si="37"/>
        <v>6</v>
      </c>
      <c r="S137" s="3">
        <f t="shared" si="38"/>
        <v>-5.2</v>
      </c>
      <c r="U137" s="3">
        <f t="shared" si="39"/>
        <v>-0.5</v>
      </c>
      <c r="W137" s="3">
        <f t="shared" si="40"/>
        <v>-3</v>
      </c>
      <c r="X137" s="3">
        <f t="shared" si="41"/>
        <v>8.5000000000003837</v>
      </c>
      <c r="Y137" s="15">
        <f t="shared" si="44"/>
        <v>117.00000000000038</v>
      </c>
      <c r="Z137" s="3">
        <f t="shared" si="42"/>
        <v>5.5000000000003837</v>
      </c>
    </row>
    <row r="138" spans="9:26" x14ac:dyDescent="0.25">
      <c r="I138" s="3">
        <f t="shared" si="43"/>
        <v>108.79999999999961</v>
      </c>
      <c r="K138" s="3">
        <f t="shared" si="32"/>
        <v>-0.20000000000038654</v>
      </c>
      <c r="L138" s="3">
        <f t="shared" si="35"/>
        <v>-1.5999999999992269</v>
      </c>
      <c r="M138" s="3">
        <f t="shared" si="33"/>
        <v>1.2999999999996135</v>
      </c>
      <c r="O138" s="3">
        <f t="shared" si="36"/>
        <v>-0.5</v>
      </c>
      <c r="Q138" s="3">
        <f t="shared" si="34"/>
        <v>-1.3</v>
      </c>
      <c r="R138" s="3">
        <f t="shared" si="37"/>
        <v>6</v>
      </c>
      <c r="S138" s="3">
        <f t="shared" si="38"/>
        <v>-5.2</v>
      </c>
      <c r="U138" s="3">
        <f t="shared" si="39"/>
        <v>-0.5</v>
      </c>
      <c r="W138" s="3">
        <f t="shared" si="40"/>
        <v>-3</v>
      </c>
      <c r="X138" s="3">
        <f t="shared" si="41"/>
        <v>8.7000000000003865</v>
      </c>
      <c r="Y138" s="15">
        <f t="shared" si="44"/>
        <v>117.20000000000039</v>
      </c>
      <c r="Z138" s="3">
        <f t="shared" si="42"/>
        <v>5.7000000000003865</v>
      </c>
    </row>
    <row r="139" spans="9:26" x14ac:dyDescent="0.25">
      <c r="I139" s="3">
        <f t="shared" si="43"/>
        <v>108.84999999999961</v>
      </c>
      <c r="K139" s="3">
        <f t="shared" si="32"/>
        <v>-0.15000000000038938</v>
      </c>
      <c r="L139" s="3">
        <f t="shared" si="35"/>
        <v>-1.6999999999992212</v>
      </c>
      <c r="M139" s="3">
        <f t="shared" si="33"/>
        <v>1.3499999999996106</v>
      </c>
      <c r="O139" s="3">
        <f t="shared" si="36"/>
        <v>-0.5</v>
      </c>
      <c r="Q139" s="3">
        <f t="shared" si="34"/>
        <v>-1.3</v>
      </c>
      <c r="R139" s="3">
        <f t="shared" si="37"/>
        <v>6</v>
      </c>
      <c r="S139" s="3">
        <f t="shared" si="38"/>
        <v>-5.2</v>
      </c>
      <c r="U139" s="3">
        <f t="shared" si="39"/>
        <v>-0.5</v>
      </c>
      <c r="W139" s="3">
        <f t="shared" si="40"/>
        <v>-3</v>
      </c>
      <c r="X139" s="3">
        <f t="shared" si="41"/>
        <v>8.9000000000003894</v>
      </c>
      <c r="Y139" s="15">
        <f t="shared" si="44"/>
        <v>117.40000000000039</v>
      </c>
      <c r="Z139" s="3">
        <f t="shared" si="42"/>
        <v>5.9000000000003894</v>
      </c>
    </row>
    <row r="140" spans="9:26" x14ac:dyDescent="0.25">
      <c r="I140" s="3">
        <f t="shared" si="43"/>
        <v>108.89999999999961</v>
      </c>
      <c r="K140" s="3">
        <f t="shared" si="32"/>
        <v>-0.10000000000039222</v>
      </c>
      <c r="L140" s="3">
        <f t="shared" si="35"/>
        <v>-1.7999999999992156</v>
      </c>
      <c r="M140" s="3">
        <f t="shared" si="33"/>
        <v>1.3999999999996078</v>
      </c>
      <c r="O140" s="3">
        <f t="shared" si="36"/>
        <v>-0.5</v>
      </c>
      <c r="Q140" s="3">
        <f t="shared" si="34"/>
        <v>-1.3</v>
      </c>
      <c r="R140" s="3">
        <f t="shared" si="37"/>
        <v>6</v>
      </c>
      <c r="S140" s="3">
        <f t="shared" si="38"/>
        <v>-5.2</v>
      </c>
      <c r="U140" s="3">
        <f t="shared" si="39"/>
        <v>-0.5</v>
      </c>
      <c r="W140" s="3">
        <f t="shared" si="40"/>
        <v>-3</v>
      </c>
      <c r="X140" s="3">
        <f t="shared" si="41"/>
        <v>9.1000000000003922</v>
      </c>
      <c r="Y140" s="15">
        <f t="shared" si="44"/>
        <v>117.60000000000039</v>
      </c>
      <c r="Z140" s="3">
        <f t="shared" si="42"/>
        <v>6.1000000000003922</v>
      </c>
    </row>
    <row r="141" spans="9:26" x14ac:dyDescent="0.25">
      <c r="I141" s="3">
        <f t="shared" si="43"/>
        <v>108.9499999999996</v>
      </c>
      <c r="K141" s="3">
        <f t="shared" si="32"/>
        <v>-5.0000000000395062E-2</v>
      </c>
      <c r="L141" s="3">
        <f t="shared" si="35"/>
        <v>-1.8999999999992099</v>
      </c>
      <c r="M141" s="3">
        <f t="shared" si="33"/>
        <v>1.4499999999996049</v>
      </c>
      <c r="O141" s="3">
        <f t="shared" si="36"/>
        <v>-0.5</v>
      </c>
      <c r="Q141" s="3">
        <f t="shared" si="34"/>
        <v>-1.3</v>
      </c>
      <c r="R141" s="3">
        <f t="shared" si="37"/>
        <v>6</v>
      </c>
      <c r="S141" s="3">
        <f t="shared" si="38"/>
        <v>-5.2</v>
      </c>
      <c r="U141" s="3">
        <f t="shared" si="39"/>
        <v>-0.5</v>
      </c>
      <c r="W141" s="3">
        <f t="shared" si="40"/>
        <v>-3</v>
      </c>
      <c r="X141" s="3">
        <f t="shared" si="41"/>
        <v>9.3000000000003951</v>
      </c>
      <c r="Y141" s="15">
        <f t="shared" si="44"/>
        <v>117.8000000000004</v>
      </c>
      <c r="Z141" s="3">
        <f t="shared" si="42"/>
        <v>6.3000000000003951</v>
      </c>
    </row>
    <row r="142" spans="9:26" x14ac:dyDescent="0.25">
      <c r="I142" s="3">
        <f t="shared" si="43"/>
        <v>108.9999999999996</v>
      </c>
      <c r="K142" s="3">
        <f t="shared" si="32"/>
        <v>-3.979039320256561E-13</v>
      </c>
      <c r="L142" s="3">
        <f t="shared" si="35"/>
        <v>-1.9999999999992042</v>
      </c>
      <c r="M142" s="3">
        <f t="shared" si="33"/>
        <v>1.4999999999996021</v>
      </c>
      <c r="O142" s="3">
        <f t="shared" si="36"/>
        <v>-0.5</v>
      </c>
      <c r="Q142" s="3">
        <f t="shared" si="34"/>
        <v>-1.3</v>
      </c>
      <c r="R142" s="3">
        <f t="shared" si="37"/>
        <v>6</v>
      </c>
      <c r="S142" s="3">
        <f t="shared" si="38"/>
        <v>-5.2</v>
      </c>
      <c r="U142" s="3">
        <f t="shared" si="39"/>
        <v>-0.5</v>
      </c>
      <c r="W142" s="3">
        <f t="shared" si="40"/>
        <v>-3</v>
      </c>
      <c r="X142" s="3">
        <f t="shared" si="41"/>
        <v>9.5000000000003979</v>
      </c>
      <c r="Y142" s="15">
        <f t="shared" si="44"/>
        <v>118.0000000000004</v>
      </c>
      <c r="Z142" s="3">
        <f t="shared" si="42"/>
        <v>6.5000000000003979</v>
      </c>
    </row>
    <row r="143" spans="9:26" x14ac:dyDescent="0.25">
      <c r="I143" s="3">
        <f t="shared" si="43"/>
        <v>109.0499999999996</v>
      </c>
      <c r="K143" s="3">
        <f t="shared" si="32"/>
        <v>4.9999999999599254E-2</v>
      </c>
      <c r="L143" s="3">
        <f t="shared" si="35"/>
        <v>-2.0999999999991985</v>
      </c>
      <c r="M143" s="3">
        <f t="shared" si="33"/>
        <v>1.5499999999995993</v>
      </c>
      <c r="O143" s="3">
        <f t="shared" si="36"/>
        <v>-0.5</v>
      </c>
      <c r="Q143" s="3">
        <f t="shared" si="34"/>
        <v>-1.3</v>
      </c>
      <c r="R143" s="3">
        <f t="shared" si="37"/>
        <v>6</v>
      </c>
      <c r="S143" s="3">
        <f t="shared" si="38"/>
        <v>-5.2</v>
      </c>
      <c r="U143" s="3">
        <f t="shared" si="39"/>
        <v>-0.5</v>
      </c>
      <c r="W143" s="3">
        <f t="shared" si="40"/>
        <v>-3</v>
      </c>
      <c r="X143" s="3">
        <f t="shared" si="41"/>
        <v>9.7000000000004007</v>
      </c>
      <c r="Y143" s="15">
        <f t="shared" si="44"/>
        <v>118.2000000000004</v>
      </c>
      <c r="Z143" s="3">
        <f t="shared" si="42"/>
        <v>6.7000000000004007</v>
      </c>
    </row>
    <row r="144" spans="9:26" x14ac:dyDescent="0.25">
      <c r="I144" s="3">
        <f t="shared" si="43"/>
        <v>109.0999999999996</v>
      </c>
      <c r="K144" s="3">
        <f t="shared" si="32"/>
        <v>9.9999999999596412E-2</v>
      </c>
      <c r="L144" s="3">
        <f t="shared" si="35"/>
        <v>-2.1999999999991928</v>
      </c>
      <c r="M144" s="3">
        <f t="shared" si="33"/>
        <v>1.5999999999995964</v>
      </c>
      <c r="O144" s="3">
        <f t="shared" si="36"/>
        <v>-0.5</v>
      </c>
      <c r="Q144" s="3">
        <f t="shared" si="34"/>
        <v>-1.3</v>
      </c>
      <c r="R144" s="3">
        <f t="shared" si="37"/>
        <v>6</v>
      </c>
      <c r="S144" s="3">
        <f t="shared" si="38"/>
        <v>-5.2</v>
      </c>
      <c r="U144" s="3">
        <f t="shared" si="39"/>
        <v>-0.5</v>
      </c>
      <c r="W144" s="3">
        <f t="shared" si="40"/>
        <v>-3</v>
      </c>
      <c r="X144" s="3">
        <f t="shared" si="41"/>
        <v>9.9000000000004036</v>
      </c>
      <c r="Y144" s="15">
        <f t="shared" si="44"/>
        <v>118.4000000000004</v>
      </c>
      <c r="Z144" s="3">
        <f t="shared" si="42"/>
        <v>6.9000000000004036</v>
      </c>
    </row>
    <row r="145" spans="9:26" x14ac:dyDescent="0.25">
      <c r="I145" s="3">
        <f t="shared" si="43"/>
        <v>109.14999999999959</v>
      </c>
      <c r="K145" s="3">
        <f t="shared" si="32"/>
        <v>0.14999999999959357</v>
      </c>
      <c r="L145" s="3">
        <f t="shared" si="35"/>
        <v>-2.2999999999991871</v>
      </c>
      <c r="M145" s="3">
        <f t="shared" si="33"/>
        <v>1.6499999999995936</v>
      </c>
      <c r="O145" s="3">
        <f t="shared" si="36"/>
        <v>-0.5</v>
      </c>
      <c r="Q145" s="3">
        <f t="shared" si="34"/>
        <v>-1.3</v>
      </c>
      <c r="R145" s="3">
        <f t="shared" si="37"/>
        <v>6</v>
      </c>
      <c r="S145" s="3">
        <f t="shared" si="38"/>
        <v>-5.2</v>
      </c>
      <c r="U145" s="3">
        <f t="shared" si="39"/>
        <v>-0.5</v>
      </c>
      <c r="W145" s="3">
        <f t="shared" si="40"/>
        <v>-3</v>
      </c>
      <c r="X145" s="3">
        <f t="shared" si="41"/>
        <v>10.100000000000406</v>
      </c>
      <c r="Y145" s="15">
        <f t="shared" si="44"/>
        <v>118.60000000000041</v>
      </c>
      <c r="Z145" s="3">
        <f t="shared" si="42"/>
        <v>7.1000000000004064</v>
      </c>
    </row>
    <row r="146" spans="9:26" x14ac:dyDescent="0.25">
      <c r="I146" s="3">
        <f t="shared" si="43"/>
        <v>109.19999999999959</v>
      </c>
      <c r="K146" s="3">
        <f t="shared" si="32"/>
        <v>0.19999999999959073</v>
      </c>
      <c r="L146" s="3">
        <f t="shared" si="35"/>
        <v>-2.3999999999991815</v>
      </c>
      <c r="M146" s="3">
        <f t="shared" si="33"/>
        <v>1.6999999999995907</v>
      </c>
      <c r="O146" s="3">
        <f t="shared" si="36"/>
        <v>-0.5</v>
      </c>
      <c r="Q146" s="3">
        <f t="shared" si="34"/>
        <v>-1.3</v>
      </c>
      <c r="R146" s="3">
        <f t="shared" si="37"/>
        <v>6</v>
      </c>
      <c r="S146" s="3">
        <f t="shared" si="38"/>
        <v>-5.2</v>
      </c>
      <c r="U146" s="3">
        <f t="shared" si="39"/>
        <v>-0.5</v>
      </c>
      <c r="W146" s="3">
        <f t="shared" si="40"/>
        <v>-3</v>
      </c>
      <c r="X146" s="3">
        <f t="shared" si="41"/>
        <v>10.300000000000409</v>
      </c>
      <c r="Y146" s="15">
        <f t="shared" si="44"/>
        <v>118.80000000000041</v>
      </c>
      <c r="Z146" s="3">
        <f t="shared" si="42"/>
        <v>7.3000000000004093</v>
      </c>
    </row>
    <row r="147" spans="9:26" x14ac:dyDescent="0.25">
      <c r="I147" s="3">
        <f t="shared" si="43"/>
        <v>109.24999999999959</v>
      </c>
      <c r="K147" s="3">
        <f t="shared" si="32"/>
        <v>0.24999999999958789</v>
      </c>
      <c r="L147" s="3">
        <f t="shared" si="35"/>
        <v>-2.4999999999991758</v>
      </c>
      <c r="M147" s="3">
        <f t="shared" si="33"/>
        <v>1.7499999999995879</v>
      </c>
      <c r="O147" s="3">
        <f t="shared" si="36"/>
        <v>-0.5</v>
      </c>
      <c r="Q147" s="3">
        <f t="shared" si="34"/>
        <v>-1.3</v>
      </c>
      <c r="R147" s="3">
        <f t="shared" si="37"/>
        <v>6</v>
      </c>
      <c r="S147" s="3">
        <f t="shared" si="38"/>
        <v>-5.2</v>
      </c>
      <c r="U147" s="3">
        <f t="shared" si="39"/>
        <v>-0.5</v>
      </c>
      <c r="W147" s="3">
        <f t="shared" si="40"/>
        <v>-3</v>
      </c>
      <c r="X147" s="3">
        <f t="shared" si="41"/>
        <v>10.500000000000412</v>
      </c>
      <c r="Y147" s="15">
        <f t="shared" si="44"/>
        <v>119.00000000000041</v>
      </c>
      <c r="Z147" s="3">
        <f t="shared" si="42"/>
        <v>7.5000000000004121</v>
      </c>
    </row>
    <row r="148" spans="9:26" x14ac:dyDescent="0.25">
      <c r="I148" s="3">
        <f t="shared" si="43"/>
        <v>109.29999999999959</v>
      </c>
      <c r="K148" s="3">
        <f t="shared" si="32"/>
        <v>0.29999999999958504</v>
      </c>
      <c r="L148" s="3">
        <f t="shared" si="35"/>
        <v>-2.5999999999991701</v>
      </c>
      <c r="M148" s="3">
        <f t="shared" si="33"/>
        <v>1.799999999999585</v>
      </c>
      <c r="O148" s="3">
        <f t="shared" si="36"/>
        <v>-0.5</v>
      </c>
      <c r="Q148" s="3">
        <f t="shared" si="34"/>
        <v>-1.3</v>
      </c>
      <c r="R148" s="3">
        <f t="shared" si="37"/>
        <v>6</v>
      </c>
      <c r="S148" s="3">
        <f t="shared" si="38"/>
        <v>-5.2</v>
      </c>
      <c r="U148" s="3">
        <f t="shared" si="39"/>
        <v>-0.5</v>
      </c>
      <c r="W148" s="3">
        <f t="shared" si="40"/>
        <v>-3</v>
      </c>
      <c r="X148" s="3">
        <f t="shared" si="41"/>
        <v>10.700000000000415</v>
      </c>
      <c r="Y148" s="15">
        <f t="shared" si="44"/>
        <v>119.20000000000041</v>
      </c>
      <c r="Z148" s="3">
        <f t="shared" si="42"/>
        <v>7.700000000000415</v>
      </c>
    </row>
    <row r="149" spans="9:26" x14ac:dyDescent="0.25">
      <c r="I149" s="3">
        <f t="shared" si="43"/>
        <v>109.34999999999958</v>
      </c>
      <c r="K149" s="3">
        <f t="shared" si="32"/>
        <v>0.3499999999995822</v>
      </c>
      <c r="L149" s="3">
        <f t="shared" si="35"/>
        <v>-2.6999999999991644</v>
      </c>
      <c r="M149" s="3">
        <f t="shared" si="33"/>
        <v>1.8499999999995822</v>
      </c>
      <c r="O149" s="3">
        <f t="shared" si="36"/>
        <v>-0.5</v>
      </c>
      <c r="Q149" s="3">
        <f t="shared" si="34"/>
        <v>-1.3</v>
      </c>
      <c r="R149" s="3">
        <f t="shared" si="37"/>
        <v>6</v>
      </c>
      <c r="S149" s="3">
        <f t="shared" si="38"/>
        <v>-5.2</v>
      </c>
      <c r="U149" s="3">
        <f t="shared" si="39"/>
        <v>-0.5</v>
      </c>
      <c r="W149" s="3">
        <f t="shared" si="40"/>
        <v>-3</v>
      </c>
      <c r="X149" s="3">
        <f t="shared" si="41"/>
        <v>10.900000000000418</v>
      </c>
      <c r="Y149" s="15">
        <f t="shared" si="44"/>
        <v>119.40000000000042</v>
      </c>
      <c r="Z149" s="3">
        <f t="shared" si="42"/>
        <v>7.9000000000004178</v>
      </c>
    </row>
    <row r="150" spans="9:26" x14ac:dyDescent="0.25">
      <c r="I150" s="3">
        <f t="shared" si="43"/>
        <v>109.39999999999958</v>
      </c>
      <c r="K150" s="3">
        <f t="shared" si="32"/>
        <v>0.39999999999957936</v>
      </c>
      <c r="L150" s="3">
        <f t="shared" si="35"/>
        <v>-2.7999999999991587</v>
      </c>
      <c r="M150" s="3">
        <f t="shared" si="33"/>
        <v>1.8999999999995794</v>
      </c>
      <c r="O150" s="3">
        <f t="shared" si="36"/>
        <v>-0.5</v>
      </c>
      <c r="Q150" s="3">
        <f t="shared" si="34"/>
        <v>-1.3</v>
      </c>
      <c r="R150" s="3">
        <f t="shared" si="37"/>
        <v>6</v>
      </c>
      <c r="S150" s="3">
        <f t="shared" si="38"/>
        <v>-5.2</v>
      </c>
      <c r="U150" s="3">
        <f t="shared" si="39"/>
        <v>-0.5</v>
      </c>
      <c r="W150" s="3">
        <f t="shared" si="40"/>
        <v>-3</v>
      </c>
      <c r="X150" s="3">
        <f t="shared" si="41"/>
        <v>11.100000000000421</v>
      </c>
      <c r="Y150" s="15">
        <f t="shared" si="44"/>
        <v>119.60000000000042</v>
      </c>
      <c r="Z150" s="3">
        <f t="shared" si="42"/>
        <v>8.1000000000004206</v>
      </c>
    </row>
    <row r="151" spans="9:26" x14ac:dyDescent="0.25">
      <c r="I151" s="3">
        <f t="shared" si="43"/>
        <v>109.44999999999958</v>
      </c>
      <c r="K151" s="3">
        <f t="shared" si="32"/>
        <v>0.44999999999957652</v>
      </c>
      <c r="L151" s="3">
        <f t="shared" si="35"/>
        <v>-2.899999999999153</v>
      </c>
      <c r="M151" s="3">
        <f t="shared" si="33"/>
        <v>1.9499999999995765</v>
      </c>
      <c r="O151" s="3">
        <f t="shared" si="36"/>
        <v>-0.5</v>
      </c>
      <c r="Q151" s="3">
        <f t="shared" si="34"/>
        <v>-1.3</v>
      </c>
      <c r="R151" s="3">
        <f t="shared" si="37"/>
        <v>6</v>
      </c>
      <c r="S151" s="3">
        <f t="shared" si="38"/>
        <v>-5.2</v>
      </c>
      <c r="U151" s="3">
        <f t="shared" si="39"/>
        <v>-0.5</v>
      </c>
      <c r="W151" s="3">
        <f t="shared" si="40"/>
        <v>-3</v>
      </c>
      <c r="X151" s="3">
        <f t="shared" si="41"/>
        <v>11.300000000000423</v>
      </c>
      <c r="Y151" s="15">
        <f t="shared" si="44"/>
        <v>119.80000000000042</v>
      </c>
      <c r="Z151" s="3">
        <f t="shared" si="42"/>
        <v>8.3000000000004235</v>
      </c>
    </row>
    <row r="152" spans="9:26" x14ac:dyDescent="0.25">
      <c r="I152" s="3">
        <f t="shared" si="43"/>
        <v>109.49999999999957</v>
      </c>
      <c r="K152" s="3">
        <f t="shared" si="32"/>
        <v>0.49999999999957367</v>
      </c>
      <c r="L152" s="3">
        <f t="shared" si="35"/>
        <v>-2.9999999999991473</v>
      </c>
      <c r="M152" s="3">
        <f t="shared" si="33"/>
        <v>1.9999999999995737</v>
      </c>
      <c r="O152" s="3">
        <f t="shared" si="36"/>
        <v>-0.5</v>
      </c>
      <c r="Q152" s="3">
        <f t="shared" si="34"/>
        <v>-1.3</v>
      </c>
      <c r="R152" s="3">
        <f t="shared" si="37"/>
        <v>6</v>
      </c>
      <c r="S152" s="3">
        <f t="shared" si="38"/>
        <v>-5.2</v>
      </c>
      <c r="U152" s="3">
        <f t="shared" si="39"/>
        <v>-0.5</v>
      </c>
      <c r="W152" s="3">
        <f t="shared" si="40"/>
        <v>-3</v>
      </c>
      <c r="X152" s="3">
        <f t="shared" si="41"/>
        <v>11.500000000000426</v>
      </c>
      <c r="Y152" s="15">
        <f t="shared" si="44"/>
        <v>120.00000000000043</v>
      </c>
      <c r="Z152" s="3">
        <f t="shared" si="42"/>
        <v>8.5000000000004263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5" workbookViewId="0">
      <selection activeCell="H18" sqref="H18"/>
    </sheetView>
  </sheetViews>
  <sheetFormatPr baseColWidth="10" defaultRowHeight="13.2" x14ac:dyDescent="0.25"/>
  <cols>
    <col min="2" max="2" width="18.44140625" customWidth="1"/>
    <col min="8" max="8" width="36.33203125" customWidth="1"/>
  </cols>
  <sheetData>
    <row r="1" spans="1:8" x14ac:dyDescent="0.25">
      <c r="B1" t="s">
        <v>40</v>
      </c>
      <c r="C1">
        <v>48</v>
      </c>
      <c r="E1" s="2"/>
      <c r="H1" s="34" t="s">
        <v>61</v>
      </c>
    </row>
    <row r="2" spans="1:8" x14ac:dyDescent="0.25">
      <c r="B2" t="s">
        <v>41</v>
      </c>
      <c r="C2">
        <v>47</v>
      </c>
      <c r="E2" s="2"/>
      <c r="H2" s="34" t="s">
        <v>62</v>
      </c>
    </row>
    <row r="3" spans="1:8" x14ac:dyDescent="0.25">
      <c r="B3" t="s">
        <v>52</v>
      </c>
      <c r="C3" s="3">
        <v>1.03</v>
      </c>
      <c r="E3" s="2"/>
      <c r="H3" s="34" t="s">
        <v>63</v>
      </c>
    </row>
    <row r="4" spans="1:8" x14ac:dyDescent="0.25">
      <c r="B4" t="s">
        <v>53</v>
      </c>
      <c r="C4">
        <v>3</v>
      </c>
      <c r="D4" s="28" t="s">
        <v>54</v>
      </c>
      <c r="E4">
        <f>(C3-C6)/(C5-C6)</f>
        <v>0.7368421052631593</v>
      </c>
      <c r="H4" s="34" t="s">
        <v>64</v>
      </c>
    </row>
    <row r="5" spans="1:8" x14ac:dyDescent="0.25">
      <c r="B5" t="s">
        <v>1</v>
      </c>
      <c r="C5" s="26">
        <v>1.0449999999999999</v>
      </c>
      <c r="D5" s="27"/>
      <c r="H5" s="34" t="s">
        <v>65</v>
      </c>
    </row>
    <row r="6" spans="1:8" x14ac:dyDescent="0.25">
      <c r="B6" t="s">
        <v>3</v>
      </c>
      <c r="C6" s="26">
        <v>0.98799999999999999</v>
      </c>
      <c r="H6" s="34" t="s">
        <v>66</v>
      </c>
    </row>
    <row r="7" spans="1:8" x14ac:dyDescent="0.25">
      <c r="H7" s="34" t="s">
        <v>67</v>
      </c>
    </row>
    <row r="9" spans="1:8" x14ac:dyDescent="0.25">
      <c r="A9" s="5" t="s">
        <v>8</v>
      </c>
      <c r="B9" s="24">
        <v>0</v>
      </c>
      <c r="C9" s="24">
        <v>1</v>
      </c>
      <c r="D9" s="24">
        <v>2</v>
      </c>
      <c r="E9" s="24">
        <v>3</v>
      </c>
    </row>
    <row r="11" spans="1:8" x14ac:dyDescent="0.25">
      <c r="B11" s="3"/>
      <c r="C11" s="3"/>
      <c r="D11" s="3"/>
      <c r="E11" s="3"/>
    </row>
    <row r="12" spans="1:8" x14ac:dyDescent="0.25">
      <c r="B12" s="3"/>
      <c r="C12" s="3"/>
      <c r="D12" s="3"/>
      <c r="E12" s="3">
        <f>D13*C5</f>
        <v>54.775973999999991</v>
      </c>
    </row>
    <row r="13" spans="1:8" x14ac:dyDescent="0.25">
      <c r="B13" s="3"/>
      <c r="C13" s="3"/>
      <c r="D13" s="3">
        <f>C14*C5</f>
        <v>52.417199999999994</v>
      </c>
      <c r="E13" s="3"/>
    </row>
    <row r="14" spans="1:8" x14ac:dyDescent="0.25">
      <c r="B14" s="3"/>
      <c r="C14" s="3">
        <f>B15*C5</f>
        <v>50.16</v>
      </c>
      <c r="D14" s="3"/>
      <c r="E14" s="3">
        <f>D15*C5</f>
        <v>51.788193599999993</v>
      </c>
    </row>
    <row r="15" spans="1:8" x14ac:dyDescent="0.25">
      <c r="B15" s="4">
        <f>C1</f>
        <v>48</v>
      </c>
      <c r="C15" s="3"/>
      <c r="D15" s="3">
        <f>C14*C6</f>
        <v>49.558079999999997</v>
      </c>
      <c r="E15" s="3"/>
    </row>
    <row r="16" spans="1:8" x14ac:dyDescent="0.25">
      <c r="B16" s="3"/>
      <c r="C16" s="3">
        <f>B15*C6</f>
        <v>47.423999999999999</v>
      </c>
      <c r="D16" s="3"/>
      <c r="E16" s="3">
        <f>D15*C6</f>
        <v>48.963383039999997</v>
      </c>
    </row>
    <row r="17" spans="1:8" x14ac:dyDescent="0.25">
      <c r="B17" s="3"/>
      <c r="C17" s="3"/>
      <c r="D17" s="3">
        <f>C16*C6</f>
        <v>46.854911999999999</v>
      </c>
      <c r="E17" s="3"/>
    </row>
    <row r="18" spans="1:8" x14ac:dyDescent="0.25">
      <c r="B18" s="3"/>
      <c r="C18" s="3"/>
      <c r="D18" s="3"/>
      <c r="E18" s="3">
        <f>D17*C6</f>
        <v>46.292653055999999</v>
      </c>
    </row>
    <row r="20" spans="1:8" x14ac:dyDescent="0.25">
      <c r="A20" s="5" t="s">
        <v>9</v>
      </c>
      <c r="B20" s="24">
        <v>0</v>
      </c>
      <c r="C20" s="24">
        <v>1</v>
      </c>
      <c r="D20" s="24">
        <v>2</v>
      </c>
      <c r="E20" s="24">
        <v>3</v>
      </c>
    </row>
    <row r="21" spans="1:8" ht="13.8" thickBot="1" x14ac:dyDescent="0.3">
      <c r="H21" s="5" t="s">
        <v>10</v>
      </c>
    </row>
    <row r="22" spans="1:8" ht="13.8" thickBot="1" x14ac:dyDescent="0.3">
      <c r="E22" s="3">
        <f>MAX(E12-$C$2,0)</f>
        <v>7.7759739999999908</v>
      </c>
      <c r="H22" s="29" t="s">
        <v>55</v>
      </c>
    </row>
    <row r="23" spans="1:8" x14ac:dyDescent="0.25">
      <c r="D23" s="3">
        <f>($E$4*E22+(1-$E$4)*E24)/$C$3</f>
        <v>6.7861320388349471</v>
      </c>
      <c r="E23" s="3"/>
    </row>
    <row r="24" spans="1:8" x14ac:dyDescent="0.25">
      <c r="C24" s="3">
        <f>($E$4*D23+(1-$E$4)*D25)/$C$3</f>
        <v>5.8579922707135452</v>
      </c>
      <c r="E24" s="3">
        <f>MAX(E14-$C$2,0)</f>
        <v>4.7881935999999925</v>
      </c>
      <c r="H24" s="35" t="s">
        <v>68</v>
      </c>
    </row>
    <row r="25" spans="1:8" ht="13.8" thickBot="1" x14ac:dyDescent="0.3">
      <c r="B25" s="25">
        <f>($E$4*C24+(1-$E$4)*C26)/$C$3</f>
        <v>5.0001389679767803</v>
      </c>
      <c r="D25" s="3">
        <f>($E$4*E24+(1-$E$4)*E26)/$C$3</f>
        <v>3.927012038834949</v>
      </c>
      <c r="E25" s="3"/>
    </row>
    <row r="26" spans="1:8" ht="13.8" thickBot="1" x14ac:dyDescent="0.3">
      <c r="C26" s="3">
        <f>($E$4*D25+(1-$E$4)*D27)/$C$3</f>
        <v>3.1681655626631771</v>
      </c>
      <c r="E26" s="3">
        <f>MAX(E16-$C$2,0)</f>
        <v>1.9633830399999965</v>
      </c>
      <c r="H26" s="30">
        <f>B25+C2/(C3^3)-C1</f>
        <v>1.17969575752781E-2</v>
      </c>
    </row>
    <row r="27" spans="1:8" x14ac:dyDescent="0.25">
      <c r="D27" s="3">
        <f>($E$4*E26+(1-$E$4)*E28)/$C$3</f>
        <v>1.4045663035258049</v>
      </c>
      <c r="E27" s="3"/>
    </row>
    <row r="28" spans="1:8" x14ac:dyDescent="0.25">
      <c r="E28" s="3">
        <f>MAX(E18-$C$2,0)</f>
        <v>0</v>
      </c>
    </row>
    <row r="29" spans="1:8" x14ac:dyDescent="0.25">
      <c r="E29" s="3"/>
    </row>
    <row r="30" spans="1:8" x14ac:dyDescent="0.25">
      <c r="E30" s="3"/>
    </row>
    <row r="31" spans="1:8" x14ac:dyDescent="0.25">
      <c r="A31" s="5" t="s">
        <v>10</v>
      </c>
      <c r="B31" s="24">
        <v>0</v>
      </c>
      <c r="C31" s="24">
        <v>1</v>
      </c>
      <c r="D31" s="24">
        <v>2</v>
      </c>
      <c r="E31" s="24">
        <v>3</v>
      </c>
    </row>
    <row r="32" spans="1:8" x14ac:dyDescent="0.25">
      <c r="E32" s="3"/>
    </row>
    <row r="33" spans="2:5" x14ac:dyDescent="0.25">
      <c r="E33" s="3">
        <f>MAX($C$2-E12,0)</f>
        <v>0</v>
      </c>
    </row>
    <row r="34" spans="2:5" x14ac:dyDescent="0.25">
      <c r="D34" s="3">
        <f>($E$4*E33+(1-$E$4)*E35)/$C$3</f>
        <v>0</v>
      </c>
      <c r="E34" s="3"/>
    </row>
    <row r="35" spans="2:5" x14ac:dyDescent="0.25">
      <c r="C35" s="3">
        <f>($E$4*D34+(1-$E$4)*D36)/$C$3</f>
        <v>0</v>
      </c>
      <c r="E35" s="3">
        <f>MAX($C$2-E14,0)</f>
        <v>0</v>
      </c>
    </row>
    <row r="36" spans="2:5" x14ac:dyDescent="0.25">
      <c r="B36" s="25">
        <f>($E$4*C35+(1-$E$4)*C37)/$C$3</f>
        <v>1.1796957575275862E-2</v>
      </c>
      <c r="D36" s="3">
        <f>($E$4*E35+(1-$E$4)*E37)/$C$3</f>
        <v>0</v>
      </c>
      <c r="E36" s="3"/>
    </row>
    <row r="37" spans="2:5" x14ac:dyDescent="0.25">
      <c r="C37" s="3">
        <f>($E$4*D36+(1-$E$4)*D38)/$C$3</f>
        <v>4.617329194962997E-2</v>
      </c>
      <c r="E37" s="3">
        <f>MAX($C$2-E16,0)</f>
        <v>0</v>
      </c>
    </row>
    <row r="38" spans="2:5" x14ac:dyDescent="0.25">
      <c r="D38" s="3">
        <f>($E$4*E37+(1-$E$4)*E39)/$C$3</f>
        <v>0.18072226469085267</v>
      </c>
      <c r="E38" s="3"/>
    </row>
    <row r="39" spans="2:5" x14ac:dyDescent="0.25">
      <c r="E39" s="3">
        <f>MAX($C$2-E18,0)</f>
        <v>0.70734694400000109</v>
      </c>
    </row>
    <row r="40" spans="2:5" x14ac:dyDescent="0.25">
      <c r="E40" s="3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workbookViewId="0">
      <selection activeCell="A61" sqref="A61:E61"/>
    </sheetView>
  </sheetViews>
  <sheetFormatPr baseColWidth="10" defaultRowHeight="13.2" x14ac:dyDescent="0.25"/>
  <cols>
    <col min="1" max="1" width="10.44140625" customWidth="1"/>
    <col min="2" max="2" width="14.109375" customWidth="1"/>
    <col min="3" max="21" width="8.33203125" customWidth="1"/>
    <col min="22" max="22" width="9.33203125" customWidth="1"/>
  </cols>
  <sheetData>
    <row r="1" spans="1:22" x14ac:dyDescent="0.25">
      <c r="B1" t="s">
        <v>40</v>
      </c>
      <c r="C1">
        <v>70</v>
      </c>
      <c r="D1" t="s">
        <v>1</v>
      </c>
      <c r="E1" s="2">
        <f>EXP(C4*SQRT(E5))</f>
        <v>1.0328013433308867</v>
      </c>
    </row>
    <row r="2" spans="1:22" x14ac:dyDescent="0.25">
      <c r="B2" t="s">
        <v>41</v>
      </c>
      <c r="C2">
        <v>65</v>
      </c>
      <c r="D2" t="s">
        <v>3</v>
      </c>
      <c r="E2" s="2">
        <f>1/E1</f>
        <v>0.96824041376137338</v>
      </c>
    </row>
    <row r="3" spans="1:22" x14ac:dyDescent="0.25">
      <c r="B3" t="s">
        <v>43</v>
      </c>
      <c r="C3" s="1">
        <v>0.04</v>
      </c>
      <c r="D3" t="s">
        <v>4</v>
      </c>
      <c r="E3" s="2">
        <f>(EXP(C3*E5)-E2)/(E1-E2)</f>
        <v>0.50226159061096987</v>
      </c>
    </row>
    <row r="4" spans="1:22" x14ac:dyDescent="0.25">
      <c r="B4" t="s">
        <v>42</v>
      </c>
      <c r="C4" s="1">
        <v>0.25</v>
      </c>
    </row>
    <row r="5" spans="1:22" x14ac:dyDescent="0.25">
      <c r="B5" t="s">
        <v>44</v>
      </c>
      <c r="C5">
        <f>1/3</f>
        <v>0.33333333333333331</v>
      </c>
      <c r="D5" t="s">
        <v>2</v>
      </c>
      <c r="E5">
        <f>C5/E6</f>
        <v>1.6666666666666666E-2</v>
      </c>
    </row>
    <row r="6" spans="1:22" x14ac:dyDescent="0.25">
      <c r="B6" t="s">
        <v>0</v>
      </c>
      <c r="C6" s="1">
        <v>0</v>
      </c>
      <c r="D6" t="s">
        <v>5</v>
      </c>
      <c r="E6">
        <v>20</v>
      </c>
    </row>
    <row r="9" spans="1:22" x14ac:dyDescent="0.25">
      <c r="A9" s="5" t="s">
        <v>8</v>
      </c>
      <c r="B9" s="24">
        <v>0</v>
      </c>
      <c r="C9" s="24">
        <v>1</v>
      </c>
      <c r="D9" s="24">
        <v>2</v>
      </c>
      <c r="E9" s="24">
        <v>3</v>
      </c>
      <c r="F9" s="24">
        <v>4</v>
      </c>
      <c r="G9" s="24">
        <v>5</v>
      </c>
      <c r="H9" s="24">
        <v>6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4">
        <v>13</v>
      </c>
      <c r="P9" s="24">
        <v>14</v>
      </c>
      <c r="Q9" s="24">
        <v>15</v>
      </c>
      <c r="R9" s="24">
        <v>16</v>
      </c>
      <c r="S9" s="24">
        <v>17</v>
      </c>
      <c r="T9" s="24">
        <v>18</v>
      </c>
      <c r="U9" s="24">
        <v>19</v>
      </c>
      <c r="V9" s="24">
        <v>20</v>
      </c>
    </row>
    <row r="11" spans="1:22" x14ac:dyDescent="0.25">
      <c r="A11">
        <v>0</v>
      </c>
      <c r="B11" s="4">
        <f>C1</f>
        <v>70</v>
      </c>
      <c r="C11" s="3">
        <f>B11*$E$1</f>
        <v>72.296094033162063</v>
      </c>
      <c r="D11" s="3">
        <f t="shared" ref="D11:S15" si="0">C11*$E$1</f>
        <v>74.667503035025888</v>
      </c>
      <c r="E11" s="3">
        <f t="shared" si="0"/>
        <v>77.116697437737798</v>
      </c>
      <c r="F11" s="3">
        <f t="shared" si="0"/>
        <v>79.646228706937151</v>
      </c>
      <c r="G11" s="3">
        <f t="shared" si="0"/>
        <v>82.258731999763725</v>
      </c>
      <c r="H11" s="3">
        <f t="shared" si="0"/>
        <v>84.956928910051374</v>
      </c>
      <c r="I11" s="3">
        <f t="shared" si="0"/>
        <v>87.743630303567699</v>
      </c>
      <c r="J11" s="3">
        <f t="shared" si="0"/>
        <v>90.621739246253412</v>
      </c>
      <c r="K11" s="3">
        <f t="shared" si="0"/>
        <v>93.594254028511855</v>
      </c>
      <c r="L11" s="3">
        <f>K11*$E$1</f>
        <v>96.664271288699297</v>
      </c>
      <c r="M11" s="3">
        <f t="shared" ref="M11:V11" si="1">L11*$E$1</f>
        <v>99.834989239069898</v>
      </c>
      <c r="N11" s="3">
        <f t="shared" si="1"/>
        <v>103.10971099753601</v>
      </c>
      <c r="O11" s="3">
        <f t="shared" si="1"/>
        <v>106.4918480287147</v>
      </c>
      <c r="P11" s="3">
        <f t="shared" si="1"/>
        <v>109.98492369784518</v>
      </c>
      <c r="Q11" s="3">
        <f t="shared" si="1"/>
        <v>113.59257694127957</v>
      </c>
      <c r="R11" s="3">
        <f t="shared" si="1"/>
        <v>117.31856605737065</v>
      </c>
      <c r="S11" s="3">
        <f t="shared" si="1"/>
        <v>121.16677262170577</v>
      </c>
      <c r="T11" s="3">
        <f t="shared" si="1"/>
        <v>125.14120553076583</v>
      </c>
      <c r="U11" s="3">
        <f t="shared" si="1"/>
        <v>129.24600517822154</v>
      </c>
      <c r="V11" s="3">
        <f t="shared" si="1"/>
        <v>133.48544776821794</v>
      </c>
    </row>
    <row r="12" spans="1:22" x14ac:dyDescent="0.25">
      <c r="A12">
        <v>1</v>
      </c>
      <c r="B12" s="3"/>
      <c r="C12" s="3">
        <f>B11*$E$2</f>
        <v>67.77682896329614</v>
      </c>
      <c r="D12" s="3">
        <f t="shared" si="0"/>
        <v>70</v>
      </c>
      <c r="E12" s="3">
        <f t="shared" si="0"/>
        <v>72.296094033162063</v>
      </c>
      <c r="F12" s="3">
        <f t="shared" si="0"/>
        <v>74.667503035025888</v>
      </c>
      <c r="G12" s="3">
        <f t="shared" si="0"/>
        <v>77.116697437737798</v>
      </c>
      <c r="H12" s="3">
        <f t="shared" si="0"/>
        <v>79.646228706937151</v>
      </c>
      <c r="I12" s="3">
        <f t="shared" si="0"/>
        <v>82.258731999763725</v>
      </c>
      <c r="J12" s="3">
        <f t="shared" si="0"/>
        <v>84.956928910051374</v>
      </c>
      <c r="K12" s="3">
        <f t="shared" si="0"/>
        <v>87.743630303567699</v>
      </c>
      <c r="L12" s="3">
        <f t="shared" si="0"/>
        <v>90.621739246253412</v>
      </c>
      <c r="M12" s="3">
        <f t="shared" si="0"/>
        <v>93.594254028511855</v>
      </c>
      <c r="N12" s="3">
        <f t="shared" si="0"/>
        <v>96.664271288699297</v>
      </c>
      <c r="O12" s="3">
        <f t="shared" si="0"/>
        <v>99.834989239069898</v>
      </c>
      <c r="P12" s="3">
        <f t="shared" si="0"/>
        <v>103.10971099753601</v>
      </c>
      <c r="Q12" s="3">
        <f t="shared" si="0"/>
        <v>106.4918480287147</v>
      </c>
      <c r="R12" s="3">
        <f t="shared" si="0"/>
        <v>109.98492369784518</v>
      </c>
      <c r="S12" s="3">
        <f t="shared" si="0"/>
        <v>113.59257694127957</v>
      </c>
      <c r="T12" s="3">
        <f t="shared" ref="T12:V17" si="2">S12*$E$1</f>
        <v>117.31856605737065</v>
      </c>
      <c r="U12" s="3">
        <f t="shared" si="2"/>
        <v>121.16677262170577</v>
      </c>
      <c r="V12" s="3">
        <f t="shared" si="2"/>
        <v>125.14120553076583</v>
      </c>
    </row>
    <row r="13" spans="1:22" x14ac:dyDescent="0.25">
      <c r="A13">
        <v>2</v>
      </c>
      <c r="B13" s="3"/>
      <c r="C13" s="3"/>
      <c r="D13" s="3">
        <f>C12*$E$2</f>
        <v>65.624264918855687</v>
      </c>
      <c r="E13" s="3">
        <f t="shared" si="0"/>
        <v>67.77682896329614</v>
      </c>
      <c r="F13" s="3">
        <f t="shared" si="0"/>
        <v>70</v>
      </c>
      <c r="G13" s="3">
        <f t="shared" si="0"/>
        <v>72.296094033162063</v>
      </c>
      <c r="H13" s="3">
        <f t="shared" si="0"/>
        <v>74.667503035025888</v>
      </c>
      <c r="I13" s="3">
        <f t="shared" si="0"/>
        <v>77.116697437737798</v>
      </c>
      <c r="J13" s="3">
        <f t="shared" si="0"/>
        <v>79.646228706937151</v>
      </c>
      <c r="K13" s="3">
        <f t="shared" si="0"/>
        <v>82.258731999763725</v>
      </c>
      <c r="L13" s="3">
        <f t="shared" si="0"/>
        <v>84.956928910051374</v>
      </c>
      <c r="M13" s="3">
        <f t="shared" si="0"/>
        <v>87.743630303567699</v>
      </c>
      <c r="N13" s="3">
        <f t="shared" si="0"/>
        <v>90.621739246253412</v>
      </c>
      <c r="O13" s="3">
        <f t="shared" si="0"/>
        <v>93.594254028511855</v>
      </c>
      <c r="P13" s="3">
        <f t="shared" si="0"/>
        <v>96.664271288699297</v>
      </c>
      <c r="Q13" s="3">
        <f t="shared" si="0"/>
        <v>99.834989239069898</v>
      </c>
      <c r="R13" s="3">
        <f t="shared" si="0"/>
        <v>103.10971099753601</v>
      </c>
      <c r="S13" s="3">
        <f t="shared" si="0"/>
        <v>106.4918480287147</v>
      </c>
      <c r="T13" s="3">
        <f t="shared" si="2"/>
        <v>109.98492369784518</v>
      </c>
      <c r="U13" s="3">
        <f t="shared" si="2"/>
        <v>113.59257694127957</v>
      </c>
      <c r="V13" s="3">
        <f t="shared" si="2"/>
        <v>117.31856605737065</v>
      </c>
    </row>
    <row r="14" spans="1:22" x14ac:dyDescent="0.25">
      <c r="A14">
        <v>3</v>
      </c>
      <c r="B14" s="3"/>
      <c r="C14" s="3"/>
      <c r="D14" s="3"/>
      <c r="E14" s="3">
        <f>D13*$E$2</f>
        <v>63.540065417818809</v>
      </c>
      <c r="F14" s="3">
        <f t="shared" si="0"/>
        <v>65.624264918855687</v>
      </c>
      <c r="G14" s="3">
        <f t="shared" si="0"/>
        <v>67.77682896329614</v>
      </c>
      <c r="H14" s="3">
        <f t="shared" si="0"/>
        <v>70</v>
      </c>
      <c r="I14" s="3">
        <f t="shared" si="0"/>
        <v>72.296094033162063</v>
      </c>
      <c r="J14" s="3">
        <f t="shared" si="0"/>
        <v>74.667503035025888</v>
      </c>
      <c r="K14" s="3">
        <f t="shared" si="0"/>
        <v>77.116697437737798</v>
      </c>
      <c r="L14" s="3">
        <f t="shared" si="0"/>
        <v>79.646228706937151</v>
      </c>
      <c r="M14" s="3">
        <f t="shared" si="0"/>
        <v>82.258731999763725</v>
      </c>
      <c r="N14" s="3">
        <f t="shared" si="0"/>
        <v>84.956928910051374</v>
      </c>
      <c r="O14" s="3">
        <f t="shared" si="0"/>
        <v>87.743630303567699</v>
      </c>
      <c r="P14" s="3">
        <f t="shared" si="0"/>
        <v>90.621739246253412</v>
      </c>
      <c r="Q14" s="3">
        <f t="shared" si="0"/>
        <v>93.594254028511855</v>
      </c>
      <c r="R14" s="3">
        <f t="shared" si="0"/>
        <v>96.664271288699297</v>
      </c>
      <c r="S14" s="3">
        <f t="shared" si="0"/>
        <v>99.834989239069898</v>
      </c>
      <c r="T14" s="3">
        <f t="shared" si="2"/>
        <v>103.10971099753601</v>
      </c>
      <c r="U14" s="3">
        <f t="shared" si="2"/>
        <v>106.4918480287147</v>
      </c>
      <c r="V14" s="3">
        <f t="shared" si="2"/>
        <v>109.98492369784518</v>
      </c>
    </row>
    <row r="15" spans="1:22" x14ac:dyDescent="0.25">
      <c r="A15">
        <v>4</v>
      </c>
      <c r="B15" s="3"/>
      <c r="C15" s="3"/>
      <c r="D15" s="3"/>
      <c r="E15" s="3"/>
      <c r="F15" s="3">
        <f>E14*$E$2</f>
        <v>61.522059230573618</v>
      </c>
      <c r="G15" s="3">
        <f t="shared" si="0"/>
        <v>63.540065417818809</v>
      </c>
      <c r="H15" s="3">
        <f t="shared" si="0"/>
        <v>65.624264918855687</v>
      </c>
      <c r="I15" s="3">
        <f t="shared" si="0"/>
        <v>67.77682896329614</v>
      </c>
      <c r="J15" s="3">
        <f t="shared" si="0"/>
        <v>70</v>
      </c>
      <c r="K15" s="3">
        <f t="shared" si="0"/>
        <v>72.296094033162063</v>
      </c>
      <c r="L15" s="3">
        <f t="shared" si="0"/>
        <v>74.667503035025888</v>
      </c>
      <c r="M15" s="3">
        <f t="shared" si="0"/>
        <v>77.116697437737798</v>
      </c>
      <c r="N15" s="3">
        <f t="shared" si="0"/>
        <v>79.646228706937151</v>
      </c>
      <c r="O15" s="3">
        <f t="shared" si="0"/>
        <v>82.258731999763725</v>
      </c>
      <c r="P15" s="3">
        <f t="shared" si="0"/>
        <v>84.956928910051374</v>
      </c>
      <c r="Q15" s="3">
        <f t="shared" si="0"/>
        <v>87.743630303567699</v>
      </c>
      <c r="R15" s="3">
        <f t="shared" si="0"/>
        <v>90.621739246253412</v>
      </c>
      <c r="S15" s="3">
        <f t="shared" si="0"/>
        <v>93.594254028511855</v>
      </c>
      <c r="T15" s="3">
        <f t="shared" si="2"/>
        <v>96.664271288699297</v>
      </c>
      <c r="U15" s="3">
        <f t="shared" si="2"/>
        <v>99.834989239069898</v>
      </c>
      <c r="V15" s="3">
        <f t="shared" si="2"/>
        <v>103.10971099753601</v>
      </c>
    </row>
    <row r="16" spans="1:22" x14ac:dyDescent="0.25">
      <c r="A16">
        <v>5</v>
      </c>
      <c r="B16" s="3"/>
      <c r="C16" s="3"/>
      <c r="D16" s="3"/>
      <c r="E16" s="3"/>
      <c r="F16" s="3"/>
      <c r="G16" s="3">
        <f>F15*$E$2</f>
        <v>59.568144084862318</v>
      </c>
      <c r="H16" s="3">
        <f t="shared" ref="H16:S16" si="3">G16*$E$1</f>
        <v>61.522059230573618</v>
      </c>
      <c r="I16" s="3">
        <f t="shared" si="3"/>
        <v>63.540065417818809</v>
      </c>
      <c r="J16" s="3">
        <f t="shared" si="3"/>
        <v>65.624264918855687</v>
      </c>
      <c r="K16" s="3">
        <f t="shared" si="3"/>
        <v>67.77682896329614</v>
      </c>
      <c r="L16" s="3">
        <f t="shared" si="3"/>
        <v>70</v>
      </c>
      <c r="M16" s="3">
        <f t="shared" si="3"/>
        <v>72.296094033162063</v>
      </c>
      <c r="N16" s="3">
        <f t="shared" si="3"/>
        <v>74.667503035025888</v>
      </c>
      <c r="O16" s="3">
        <f t="shared" si="3"/>
        <v>77.116697437737798</v>
      </c>
      <c r="P16" s="3">
        <f t="shared" si="3"/>
        <v>79.646228706937151</v>
      </c>
      <c r="Q16" s="3">
        <f t="shared" si="3"/>
        <v>82.258731999763725</v>
      </c>
      <c r="R16" s="3">
        <f t="shared" si="3"/>
        <v>84.956928910051374</v>
      </c>
      <c r="S16" s="3">
        <f t="shared" si="3"/>
        <v>87.743630303567699</v>
      </c>
      <c r="T16" s="3">
        <f t="shared" si="2"/>
        <v>90.621739246253412</v>
      </c>
      <c r="U16" s="3">
        <f t="shared" si="2"/>
        <v>93.594254028511855</v>
      </c>
      <c r="V16" s="3">
        <f t="shared" si="2"/>
        <v>96.664271288699297</v>
      </c>
    </row>
    <row r="17" spans="1:22" x14ac:dyDescent="0.25">
      <c r="A17">
        <v>6</v>
      </c>
      <c r="B17" s="3"/>
      <c r="C17" s="3"/>
      <c r="D17" s="3"/>
      <c r="E17" s="3"/>
      <c r="F17" s="3"/>
      <c r="G17" s="3"/>
      <c r="H17" s="3">
        <f>G16*$E$2</f>
        <v>57.676284475724195</v>
      </c>
      <c r="I17" s="3">
        <f t="shared" ref="I17:S17" si="4">H17*$E$1</f>
        <v>59.568144084862311</v>
      </c>
      <c r="J17" s="3">
        <f t="shared" si="4"/>
        <v>61.52205923057361</v>
      </c>
      <c r="K17" s="3">
        <f t="shared" si="4"/>
        <v>63.540065417818802</v>
      </c>
      <c r="L17" s="3">
        <f t="shared" si="4"/>
        <v>65.624264918855673</v>
      </c>
      <c r="M17" s="3">
        <f t="shared" si="4"/>
        <v>67.776828963296126</v>
      </c>
      <c r="N17" s="3">
        <f t="shared" si="4"/>
        <v>69.999999999999986</v>
      </c>
      <c r="O17" s="3">
        <f t="shared" si="4"/>
        <v>72.296094033162049</v>
      </c>
      <c r="P17" s="3">
        <f t="shared" si="4"/>
        <v>74.66750303502586</v>
      </c>
      <c r="Q17" s="3">
        <f t="shared" si="4"/>
        <v>77.11669743773777</v>
      </c>
      <c r="R17" s="3">
        <f t="shared" si="4"/>
        <v>79.646228706937123</v>
      </c>
      <c r="S17" s="3">
        <f t="shared" si="4"/>
        <v>82.258731999763697</v>
      </c>
      <c r="T17" s="3">
        <f t="shared" si="2"/>
        <v>84.956928910051346</v>
      </c>
      <c r="U17" s="3">
        <f t="shared" si="2"/>
        <v>87.74363030356767</v>
      </c>
      <c r="V17" s="3">
        <f t="shared" si="2"/>
        <v>90.621739246253384</v>
      </c>
    </row>
    <row r="18" spans="1:22" x14ac:dyDescent="0.25">
      <c r="A18">
        <v>7</v>
      </c>
      <c r="B18" s="3"/>
      <c r="C18" s="3"/>
      <c r="D18" s="3"/>
      <c r="E18" s="3"/>
      <c r="F18" s="3"/>
      <c r="G18" s="3"/>
      <c r="H18" s="3"/>
      <c r="I18" s="3">
        <f>H17*$E$2</f>
        <v>55.844509544993869</v>
      </c>
      <c r="J18" s="3">
        <f>I18*$E$1</f>
        <v>57.676284475724195</v>
      </c>
      <c r="K18" s="3">
        <f t="shared" ref="K18:V19" si="5">J18*$E$1</f>
        <v>59.568144084862311</v>
      </c>
      <c r="L18" s="3">
        <f t="shared" si="5"/>
        <v>61.52205923057361</v>
      </c>
      <c r="M18" s="3">
        <f t="shared" si="5"/>
        <v>63.540065417818802</v>
      </c>
      <c r="N18" s="3">
        <f t="shared" si="5"/>
        <v>65.624264918855673</v>
      </c>
      <c r="O18" s="3">
        <f t="shared" si="5"/>
        <v>67.776828963296126</v>
      </c>
      <c r="P18" s="3">
        <f t="shared" si="5"/>
        <v>69.999999999999986</v>
      </c>
      <c r="Q18" s="3">
        <f t="shared" si="5"/>
        <v>72.296094033162049</v>
      </c>
      <c r="R18" s="3">
        <f t="shared" si="5"/>
        <v>74.66750303502586</v>
      </c>
      <c r="S18" s="3">
        <f t="shared" si="5"/>
        <v>77.11669743773777</v>
      </c>
      <c r="T18" s="3">
        <f t="shared" si="5"/>
        <v>79.646228706937123</v>
      </c>
      <c r="U18" s="3">
        <f t="shared" si="5"/>
        <v>82.258731999763697</v>
      </c>
      <c r="V18" s="3">
        <f t="shared" si="5"/>
        <v>84.956928910051346</v>
      </c>
    </row>
    <row r="19" spans="1:22" x14ac:dyDescent="0.25">
      <c r="A19">
        <v>8</v>
      </c>
      <c r="B19" s="3"/>
      <c r="C19" s="3"/>
      <c r="D19" s="3"/>
      <c r="E19" s="3"/>
      <c r="F19" s="3"/>
      <c r="G19" s="3"/>
      <c r="H19" s="3"/>
      <c r="I19" s="3"/>
      <c r="J19" s="3">
        <f>I18*$E$2</f>
        <v>54.070911028145829</v>
      </c>
      <c r="K19" s="3">
        <f t="shared" si="5"/>
        <v>55.844509544993869</v>
      </c>
      <c r="L19" s="3">
        <f t="shared" si="5"/>
        <v>57.676284475724195</v>
      </c>
      <c r="M19" s="3">
        <f t="shared" si="5"/>
        <v>59.568144084862311</v>
      </c>
      <c r="N19" s="3">
        <f t="shared" si="5"/>
        <v>61.52205923057361</v>
      </c>
      <c r="O19" s="3">
        <f t="shared" si="5"/>
        <v>63.540065417818802</v>
      </c>
      <c r="P19" s="3">
        <f t="shared" si="5"/>
        <v>65.624264918855673</v>
      </c>
      <c r="Q19" s="3">
        <f t="shared" si="5"/>
        <v>67.776828963296126</v>
      </c>
      <c r="R19" s="3">
        <f t="shared" si="5"/>
        <v>69.999999999999986</v>
      </c>
      <c r="S19" s="3">
        <f t="shared" si="5"/>
        <v>72.296094033162049</v>
      </c>
      <c r="T19" s="3">
        <f t="shared" si="5"/>
        <v>74.66750303502586</v>
      </c>
      <c r="U19" s="3">
        <f t="shared" si="5"/>
        <v>77.11669743773777</v>
      </c>
      <c r="V19" s="3">
        <f t="shared" si="5"/>
        <v>79.646228706937123</v>
      </c>
    </row>
    <row r="20" spans="1:22" x14ac:dyDescent="0.25">
      <c r="A20">
        <v>9</v>
      </c>
      <c r="B20" s="3"/>
      <c r="C20" s="3"/>
      <c r="D20" s="3"/>
      <c r="E20" s="3"/>
      <c r="F20" s="3"/>
      <c r="G20" s="3"/>
      <c r="H20" s="3"/>
      <c r="I20" s="3"/>
      <c r="J20" s="3"/>
      <c r="K20" s="3">
        <f>J19*$E$2</f>
        <v>52.353641266346322</v>
      </c>
      <c r="L20" s="3">
        <f t="shared" ref="L20:V20" si="6">K20*$E$1</f>
        <v>54.070911028145822</v>
      </c>
      <c r="M20" s="3">
        <f t="shared" si="6"/>
        <v>55.844509544993862</v>
      </c>
      <c r="N20" s="3">
        <f t="shared" si="6"/>
        <v>57.676284475724188</v>
      </c>
      <c r="O20" s="3">
        <f t="shared" si="6"/>
        <v>59.568144084862304</v>
      </c>
      <c r="P20" s="3">
        <f t="shared" si="6"/>
        <v>61.522059230573596</v>
      </c>
      <c r="Q20" s="3">
        <f t="shared" si="6"/>
        <v>63.540065417818788</v>
      </c>
      <c r="R20" s="3">
        <f t="shared" si="6"/>
        <v>65.624264918855658</v>
      </c>
      <c r="S20" s="3">
        <f t="shared" si="6"/>
        <v>67.776828963296111</v>
      </c>
      <c r="T20" s="3">
        <f t="shared" si="6"/>
        <v>69.999999999999972</v>
      </c>
      <c r="U20" s="3">
        <f t="shared" si="6"/>
        <v>72.296094033162035</v>
      </c>
      <c r="V20" s="3">
        <f t="shared" si="6"/>
        <v>74.667503035025845</v>
      </c>
    </row>
    <row r="21" spans="1:22" x14ac:dyDescent="0.25">
      <c r="A21">
        <v>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>
        <f>K20*$E$2</f>
        <v>50.690911281641675</v>
      </c>
      <c r="M21" s="3">
        <f t="shared" ref="M21:V22" si="7">L21*$E$1</f>
        <v>52.353641266346322</v>
      </c>
      <c r="N21" s="3">
        <f t="shared" si="7"/>
        <v>54.070911028145822</v>
      </c>
      <c r="O21" s="3">
        <f t="shared" si="7"/>
        <v>55.844509544993862</v>
      </c>
      <c r="P21" s="3">
        <f t="shared" si="7"/>
        <v>57.676284475724188</v>
      </c>
      <c r="Q21" s="3">
        <f t="shared" si="7"/>
        <v>59.568144084862304</v>
      </c>
      <c r="R21" s="3">
        <f t="shared" si="7"/>
        <v>61.522059230573596</v>
      </c>
      <c r="S21" s="3">
        <f t="shared" si="7"/>
        <v>63.540065417818788</v>
      </c>
      <c r="T21" s="3">
        <f t="shared" si="7"/>
        <v>65.624264918855658</v>
      </c>
      <c r="U21" s="3">
        <f t="shared" si="7"/>
        <v>67.776828963296111</v>
      </c>
      <c r="V21" s="3">
        <f t="shared" si="7"/>
        <v>69.999999999999972</v>
      </c>
    </row>
    <row r="22" spans="1:22" x14ac:dyDescent="0.25">
      <c r="A22">
        <v>11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>L21*$E$2</f>
        <v>49.080988913277807</v>
      </c>
      <c r="N22" s="3">
        <f t="shared" si="7"/>
        <v>50.690911281641675</v>
      </c>
      <c r="O22" s="3">
        <f t="shared" ref="O22:V22" si="8">N22*$E$1</f>
        <v>52.353641266346322</v>
      </c>
      <c r="P22" s="3">
        <f t="shared" si="8"/>
        <v>54.070911028145822</v>
      </c>
      <c r="Q22" s="3">
        <f t="shared" si="8"/>
        <v>55.844509544993862</v>
      </c>
      <c r="R22" s="3">
        <f t="shared" si="8"/>
        <v>57.676284475724188</v>
      </c>
      <c r="S22" s="3">
        <f t="shared" si="8"/>
        <v>59.568144084862304</v>
      </c>
      <c r="T22" s="3">
        <f t="shared" si="8"/>
        <v>61.522059230573596</v>
      </c>
      <c r="U22" s="3">
        <f t="shared" si="8"/>
        <v>63.540065417818788</v>
      </c>
      <c r="V22" s="3">
        <f t="shared" si="8"/>
        <v>65.624264918855658</v>
      </c>
    </row>
    <row r="23" spans="1:22" x14ac:dyDescent="0.25">
      <c r="A23">
        <v>12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>M22*$E$2</f>
        <v>47.522197013209485</v>
      </c>
      <c r="O23" s="3">
        <f t="shared" ref="O23:V23" si="9">N23*$E$1</f>
        <v>49.080988913277807</v>
      </c>
      <c r="P23" s="3">
        <f t="shared" si="9"/>
        <v>50.690911281641675</v>
      </c>
      <c r="Q23" s="3">
        <f t="shared" si="9"/>
        <v>52.353641266346322</v>
      </c>
      <c r="R23" s="3">
        <f t="shared" si="9"/>
        <v>54.070911028145822</v>
      </c>
      <c r="S23" s="3">
        <f t="shared" si="9"/>
        <v>55.844509544993862</v>
      </c>
      <c r="T23" s="3">
        <f t="shared" si="9"/>
        <v>57.676284475724188</v>
      </c>
      <c r="U23" s="3">
        <f t="shared" si="9"/>
        <v>59.568144084862304</v>
      </c>
      <c r="V23" s="3">
        <f t="shared" si="9"/>
        <v>61.522059230573596</v>
      </c>
    </row>
    <row r="24" spans="1:22" x14ac:dyDescent="0.25">
      <c r="A24">
        <v>13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f>N23*$E$2</f>
        <v>46.012911698919453</v>
      </c>
      <c r="P24" s="3">
        <f t="shared" ref="P24:V25" si="10">O24*$E$1</f>
        <v>47.522197013209485</v>
      </c>
      <c r="Q24" s="3">
        <f t="shared" si="10"/>
        <v>49.080988913277807</v>
      </c>
      <c r="R24" s="3">
        <f t="shared" si="10"/>
        <v>50.690911281641675</v>
      </c>
      <c r="S24" s="3">
        <f t="shared" si="10"/>
        <v>52.353641266346322</v>
      </c>
      <c r="T24" s="3">
        <f t="shared" si="10"/>
        <v>54.070911028145822</v>
      </c>
      <c r="U24" s="3">
        <f t="shared" si="10"/>
        <v>55.844509544993862</v>
      </c>
      <c r="V24" s="3">
        <f t="shared" si="10"/>
        <v>57.676284475724188</v>
      </c>
    </row>
    <row r="25" spans="1:22" x14ac:dyDescent="0.25">
      <c r="A25">
        <v>14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>O24*$E$2</f>
        <v>44.551560661727308</v>
      </c>
      <c r="Q25" s="3">
        <f t="shared" si="10"/>
        <v>46.012911698919453</v>
      </c>
      <c r="R25" s="3">
        <f t="shared" si="10"/>
        <v>47.522197013209485</v>
      </c>
      <c r="S25" s="3">
        <f t="shared" si="10"/>
        <v>49.080988913277807</v>
      </c>
      <c r="T25" s="3">
        <f t="shared" si="10"/>
        <v>50.690911281641675</v>
      </c>
      <c r="U25" s="3">
        <f t="shared" si="10"/>
        <v>52.353641266346322</v>
      </c>
      <c r="V25" s="3">
        <f t="shared" si="10"/>
        <v>54.070911028145822</v>
      </c>
    </row>
    <row r="26" spans="1:22" x14ac:dyDescent="0.25">
      <c r="A26">
        <v>15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>
        <f>P25*$E$2</f>
        <v>43.136621528825771</v>
      </c>
      <c r="R26" s="3">
        <f>Q26*$E$1</f>
        <v>44.551560661727301</v>
      </c>
      <c r="S26" s="3">
        <f>R26*$E$1</f>
        <v>46.012911698919446</v>
      </c>
      <c r="T26" s="3">
        <f>S26*$E$1</f>
        <v>47.522197013209478</v>
      </c>
      <c r="U26" s="3">
        <f>T26*$E$1</f>
        <v>49.0809889132778</v>
      </c>
      <c r="V26" s="3">
        <f>U26*$E$1</f>
        <v>50.690911281641668</v>
      </c>
    </row>
    <row r="27" spans="1:22" x14ac:dyDescent="0.25">
      <c r="A27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>Q26*$E$2</f>
        <v>41.766620277338028</v>
      </c>
      <c r="S27" s="3">
        <f>R27*$E$1</f>
        <v>43.136621528825764</v>
      </c>
      <c r="T27" s="3">
        <f>S27*$E$1</f>
        <v>44.551560661727294</v>
      </c>
      <c r="U27" s="3">
        <f>T27*$E$1</f>
        <v>46.012911698919439</v>
      </c>
      <c r="V27" s="3">
        <f>U27*$E$1</f>
        <v>47.522197013209471</v>
      </c>
    </row>
    <row r="28" spans="1:22" x14ac:dyDescent="0.25">
      <c r="A28">
        <v>17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>
        <f>R27*$E$2</f>
        <v>40.440129698743938</v>
      </c>
      <c r="T28" s="3">
        <f>S28*$E$1</f>
        <v>41.766620277338028</v>
      </c>
      <c r="U28" s="3">
        <f>T28*$E$1</f>
        <v>43.136621528825764</v>
      </c>
      <c r="V28" s="3">
        <f>U28*$E$1</f>
        <v>44.551560661727294</v>
      </c>
    </row>
    <row r="29" spans="1:22" x14ac:dyDescent="0.25">
      <c r="A29">
        <v>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f>S28*$E$2</f>
        <v>39.155767912075433</v>
      </c>
      <c r="U29" s="3">
        <f>T29*$E$1</f>
        <v>40.440129698743938</v>
      </c>
      <c r="V29" s="3">
        <f>U29*$E$1</f>
        <v>41.766620277338028</v>
      </c>
    </row>
    <row r="30" spans="1:22" x14ac:dyDescent="0.25">
      <c r="A30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 t="s">
        <v>49</v>
      </c>
      <c r="T30" s="3"/>
      <c r="U30" s="3">
        <f>T29*$E$2</f>
        <v>37.912196924332221</v>
      </c>
      <c r="V30" s="3">
        <f>U30*$E$1</f>
        <v>39.155767912075426</v>
      </c>
    </row>
    <row r="31" spans="1:22" x14ac:dyDescent="0.25">
      <c r="A31">
        <v>20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f>U30*$E$2</f>
        <v>36.708121236618098</v>
      </c>
    </row>
    <row r="32" spans="1:2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5" spans="1:22" x14ac:dyDescent="0.25">
      <c r="A35" s="5" t="s">
        <v>9</v>
      </c>
      <c r="B35" s="24">
        <v>0</v>
      </c>
      <c r="C35" s="24">
        <v>1</v>
      </c>
      <c r="D35" s="24">
        <v>2</v>
      </c>
      <c r="E35" s="24">
        <v>3</v>
      </c>
      <c r="F35" s="24">
        <v>4</v>
      </c>
      <c r="G35" s="24">
        <v>5</v>
      </c>
      <c r="H35" s="24">
        <v>6</v>
      </c>
      <c r="I35" s="24">
        <v>7</v>
      </c>
      <c r="J35" s="24">
        <v>8</v>
      </c>
      <c r="K35" s="24">
        <v>9</v>
      </c>
      <c r="L35" s="24">
        <v>10</v>
      </c>
      <c r="M35" s="24">
        <v>11</v>
      </c>
      <c r="N35" s="24">
        <v>12</v>
      </c>
      <c r="O35" s="24">
        <v>13</v>
      </c>
      <c r="P35" s="24">
        <v>14</v>
      </c>
      <c r="Q35" s="24">
        <v>15</v>
      </c>
      <c r="R35" s="24">
        <v>16</v>
      </c>
      <c r="S35" s="24">
        <v>17</v>
      </c>
      <c r="T35" s="24">
        <v>18</v>
      </c>
      <c r="U35" s="24">
        <v>19</v>
      </c>
      <c r="V35" s="24">
        <v>20</v>
      </c>
    </row>
    <row r="37" spans="1:22" x14ac:dyDescent="0.25">
      <c r="A37">
        <v>0</v>
      </c>
      <c r="B37" s="23">
        <f t="shared" ref="B37:J37" si="11">EXP(-$C$3*$E$5)*($E$3*C37+(1-$E$3)*C38)</f>
        <v>7.4698476836231</v>
      </c>
      <c r="C37" s="3">
        <f t="shared" si="11"/>
        <v>9.1654889865786355</v>
      </c>
      <c r="D37" s="3">
        <f t="shared" si="11"/>
        <v>11.080669961505848</v>
      </c>
      <c r="E37" s="3">
        <f t="shared" si="11"/>
        <v>13.202088357431991</v>
      </c>
      <c r="F37" s="3">
        <f t="shared" si="11"/>
        <v>15.509435428089926</v>
      </c>
      <c r="G37" s="3">
        <f t="shared" si="11"/>
        <v>17.978567451173266</v>
      </c>
      <c r="H37" s="3">
        <f t="shared" si="11"/>
        <v>20.585553748953977</v>
      </c>
      <c r="I37" s="3">
        <f t="shared" si="11"/>
        <v>23.310570428811658</v>
      </c>
      <c r="J37" s="3">
        <f t="shared" si="11"/>
        <v>26.14046252243973</v>
      </c>
      <c r="K37" s="22">
        <f>EXP(-$C$3*$E$5)*($E$3*L37+(1-$E$3)*L38)</f>
        <v>29.069177181925372</v>
      </c>
      <c r="L37" s="22">
        <f>EXP(-$C$3*$E$5)*($E$3*M37+(1-$E$3)*M38)</f>
        <v>32.096163382122171</v>
      </c>
      <c r="M37" s="22">
        <f t="shared" ref="M37:U37" si="12">EXP(-$C$3*$E$5)*($E$3*N37+(1-$E$3)*N38)</f>
        <v>35.223821575564209</v>
      </c>
      <c r="N37" s="22">
        <f t="shared" si="12"/>
        <v>38.455454861026176</v>
      </c>
      <c r="O37" s="22">
        <f t="shared" si="12"/>
        <v>41.794474683974705</v>
      </c>
      <c r="P37" s="22">
        <f t="shared" si="12"/>
        <v>45.244404390485805</v>
      </c>
      <c r="Q37" s="22">
        <f t="shared" si="12"/>
        <v>48.808882897735621</v>
      </c>
      <c r="R37" s="22">
        <f t="shared" si="12"/>
        <v>52.491668484888145</v>
      </c>
      <c r="S37" s="22">
        <f t="shared" si="12"/>
        <v>56.296642708329173</v>
      </c>
      <c r="T37" s="22">
        <f t="shared" si="12"/>
        <v>60.227814445325201</v>
      </c>
      <c r="U37" s="22">
        <f t="shared" si="12"/>
        <v>64.289324070319779</v>
      </c>
      <c r="V37" s="3">
        <f>MAX(V11-$C$2,0)</f>
        <v>68.485447768217938</v>
      </c>
    </row>
    <row r="38" spans="1:22" x14ac:dyDescent="0.25">
      <c r="A38">
        <v>1</v>
      </c>
      <c r="C38" s="3">
        <f t="shared" ref="C38:L38" si="13">EXP(-$C$3*$E$5)*($E$3*D38+(1-$E$3)*D39)</f>
        <v>5.7688056841186892</v>
      </c>
      <c r="D38" s="3">
        <f t="shared" si="13"/>
        <v>7.24518414064765</v>
      </c>
      <c r="E38" s="3">
        <f t="shared" si="13"/>
        <v>8.9548195515244071</v>
      </c>
      <c r="F38" s="3">
        <f t="shared" si="13"/>
        <v>10.8914620094992</v>
      </c>
      <c r="G38" s="3">
        <f t="shared" si="13"/>
        <v>13.038645384126994</v>
      </c>
      <c r="H38" s="3">
        <f t="shared" si="13"/>
        <v>15.371978623805925</v>
      </c>
      <c r="I38" s="3">
        <f t="shared" si="13"/>
        <v>17.863354882191047</v>
      </c>
      <c r="J38" s="3">
        <f t="shared" si="13"/>
        <v>20.486194177911742</v>
      </c>
      <c r="K38" s="3">
        <f t="shared" si="13"/>
        <v>23.220157256455913</v>
      </c>
      <c r="L38" s="22">
        <f t="shared" si="13"/>
        <v>26.053631339676262</v>
      </c>
      <c r="M38" s="22">
        <f t="shared" ref="M38:U38" si="14">EXP(-$C$3*$E$5)*($E$3*N38+(1-$E$3)*N39)</f>
        <v>28.983086365006155</v>
      </c>
      <c r="N38" s="22">
        <f t="shared" si="14"/>
        <v>32.01001515218946</v>
      </c>
      <c r="O38" s="22">
        <f t="shared" si="14"/>
        <v>35.137615894329905</v>
      </c>
      <c r="P38" s="22">
        <f t="shared" si="14"/>
        <v>38.369191690176642</v>
      </c>
      <c r="Q38" s="22">
        <f t="shared" si="14"/>
        <v>41.708153985170746</v>
      </c>
      <c r="R38" s="22">
        <f t="shared" si="14"/>
        <v>45.158026125362667</v>
      </c>
      <c r="S38" s="22">
        <f t="shared" si="14"/>
        <v>48.722447027902966</v>
      </c>
      <c r="T38" s="22">
        <f t="shared" si="14"/>
        <v>52.405174971930023</v>
      </c>
      <c r="U38" s="22">
        <f t="shared" si="14"/>
        <v>56.210091513804024</v>
      </c>
      <c r="V38" s="3">
        <f t="shared" ref="V38:V57" si="15">MAX(V12-$C$2,0)</f>
        <v>60.141205530765831</v>
      </c>
    </row>
    <row r="39" spans="1:22" x14ac:dyDescent="0.25">
      <c r="A39">
        <v>2</v>
      </c>
      <c r="D39" s="3">
        <f t="shared" ref="D39:L39" si="16">EXP(-$C$3*$E$5)*($E$3*E39+(1-$E$3)*E40)</f>
        <v>4.2867399537932398</v>
      </c>
      <c r="E39" s="3">
        <f t="shared" si="16"/>
        <v>5.5297198494335209</v>
      </c>
      <c r="F39" s="3">
        <f t="shared" si="16"/>
        <v>7.0125759290750027</v>
      </c>
      <c r="G39" s="3">
        <f t="shared" si="16"/>
        <v>8.739358974386791</v>
      </c>
      <c r="H39" s="3">
        <f t="shared" si="16"/>
        <v>10.701577731587106</v>
      </c>
      <c r="I39" s="3">
        <f>EXP(-$C$3*$E$5)*($E$3*J39+(1-$E$3)*J40)</f>
        <v>12.878558030915306</v>
      </c>
      <c r="J39" s="3">
        <f t="shared" si="16"/>
        <v>15.240614627090887</v>
      </c>
      <c r="K39" s="3">
        <f t="shared" si="16"/>
        <v>17.75483448661258</v>
      </c>
      <c r="L39" s="22">
        <f t="shared" si="16"/>
        <v>20.392045325729786</v>
      </c>
      <c r="M39" s="22">
        <f t="shared" ref="M39:U39" si="17">EXP(-$C$3*$E$5)*($E$3*N39+(1-$E$3)*N40)</f>
        <v>23.13246264006197</v>
      </c>
      <c r="N39" s="22">
        <f t="shared" si="17"/>
        <v>25.967483109743547</v>
      </c>
      <c r="O39" s="22">
        <f t="shared" si="17"/>
        <v>28.89688068377184</v>
      </c>
      <c r="P39" s="22">
        <f t="shared" si="17"/>
        <v>31.923751981339912</v>
      </c>
      <c r="Q39" s="22">
        <f t="shared" si="17"/>
        <v>35.051295195525938</v>
      </c>
      <c r="R39" s="22">
        <f t="shared" si="17"/>
        <v>38.282813425053504</v>
      </c>
      <c r="S39" s="22">
        <f t="shared" si="17"/>
        <v>41.621718115338084</v>
      </c>
      <c r="T39" s="22">
        <f t="shared" si="17"/>
        <v>45.071532612404546</v>
      </c>
      <c r="U39" s="22">
        <f t="shared" si="17"/>
        <v>48.635895833377809</v>
      </c>
      <c r="V39" s="3">
        <f t="shared" si="15"/>
        <v>52.318566057370646</v>
      </c>
    </row>
    <row r="40" spans="1:22" x14ac:dyDescent="0.25">
      <c r="A40">
        <v>3</v>
      </c>
      <c r="E40" s="3">
        <f t="shared" ref="E40:L40" si="18">EXP(-$C$3*$E$5)*($E$3*F40+(1-$E$3)*F41)</f>
        <v>3.0382080577153525</v>
      </c>
      <c r="F40" s="3">
        <f t="shared" si="18"/>
        <v>4.0407972944750012</v>
      </c>
      <c r="G40" s="3">
        <f t="shared" si="18"/>
        <v>5.2794965174996227</v>
      </c>
      <c r="H40" s="3">
        <f t="shared" si="18"/>
        <v>6.7710179466308018</v>
      </c>
      <c r="I40" s="3">
        <f t="shared" si="18"/>
        <v>8.5191525790026663</v>
      </c>
      <c r="J40" s="3">
        <f t="shared" si="18"/>
        <v>10.512291508180629</v>
      </c>
      <c r="K40" s="3">
        <f t="shared" si="18"/>
        <v>12.723966836097102</v>
      </c>
      <c r="L40" s="22">
        <f t="shared" si="18"/>
        <v>15.117446687421536</v>
      </c>
      <c r="M40" s="22">
        <f t="shared" ref="M40:U40" si="19">EXP(-$C$3*$E$5)*($E$3*N40+(1-$E$3)*N41)</f>
        <v>17.654046601760445</v>
      </c>
      <c r="N40" s="22">
        <f t="shared" si="19"/>
        <v>20.302672773541488</v>
      </c>
      <c r="O40" s="22">
        <f t="shared" si="19"/>
        <v>23.046256958827662</v>
      </c>
      <c r="P40" s="22">
        <f t="shared" si="19"/>
        <v>25.881219938894006</v>
      </c>
      <c r="Q40" s="22">
        <f t="shared" si="19"/>
        <v>28.810559984967878</v>
      </c>
      <c r="R40" s="22">
        <f t="shared" si="19"/>
        <v>31.837373716216774</v>
      </c>
      <c r="S40" s="22">
        <f t="shared" si="19"/>
        <v>34.964859325693283</v>
      </c>
      <c r="T40" s="22">
        <f t="shared" si="19"/>
        <v>38.196319912095383</v>
      </c>
      <c r="U40" s="22">
        <f t="shared" si="19"/>
        <v>41.535166920812941</v>
      </c>
      <c r="V40" s="3">
        <f t="shared" si="15"/>
        <v>44.984923697845176</v>
      </c>
    </row>
    <row r="41" spans="1:22" x14ac:dyDescent="0.25">
      <c r="A41">
        <v>4</v>
      </c>
      <c r="F41" s="3">
        <f t="shared" ref="F41:L41" si="20">EXP(-$C$3*$E$5)*($E$3*G41+(1-$E$3)*G42)</f>
        <v>2.0305785318885468</v>
      </c>
      <c r="G41" s="3">
        <f t="shared" si="20"/>
        <v>2.7962554481108035</v>
      </c>
      <c r="H41" s="3">
        <f t="shared" si="20"/>
        <v>3.7814946081959002</v>
      </c>
      <c r="I41" s="3">
        <f t="shared" si="20"/>
        <v>5.0160692675446663</v>
      </c>
      <c r="J41" s="3">
        <f t="shared" si="20"/>
        <v>6.5193153522936509</v>
      </c>
      <c r="K41" s="3">
        <f t="shared" si="20"/>
        <v>8.2946024241765866</v>
      </c>
      <c r="L41" s="22">
        <f t="shared" si="20"/>
        <v>10.325784373239346</v>
      </c>
      <c r="M41" s="22">
        <f t="shared" ref="M41:U41" si="21">EXP(-$C$3*$E$5)*($E$3*N41+(1-$E$3)*N42)</f>
        <v>12.578050438496062</v>
      </c>
      <c r="N41" s="22">
        <f t="shared" si="21"/>
        <v>15.005004693991088</v>
      </c>
      <c r="O41" s="22">
        <f t="shared" si="21"/>
        <v>17.561358655023678</v>
      </c>
      <c r="P41" s="22">
        <f t="shared" si="21"/>
        <v>20.21640960269195</v>
      </c>
      <c r="Q41" s="22">
        <f t="shared" si="21"/>
        <v>22.959936260023703</v>
      </c>
      <c r="R41" s="22">
        <f t="shared" si="21"/>
        <v>25.794841673770868</v>
      </c>
      <c r="S41" s="22">
        <f t="shared" si="21"/>
        <v>28.724124115135226</v>
      </c>
      <c r="T41" s="22">
        <f t="shared" si="21"/>
        <v>31.75088020325866</v>
      </c>
      <c r="U41" s="22">
        <f t="shared" si="21"/>
        <v>34.87830813116814</v>
      </c>
      <c r="V41" s="3">
        <f t="shared" si="15"/>
        <v>38.109710997536013</v>
      </c>
    </row>
    <row r="42" spans="1:22" x14ac:dyDescent="0.25">
      <c r="A42">
        <v>5</v>
      </c>
      <c r="G42" s="3">
        <f t="shared" ref="G42:L42" si="22">EXP(-$C$3*$E$5)*($E$3*H42+(1-$E$3)*H43)</f>
        <v>1.2606641988856697</v>
      </c>
      <c r="H42" s="3">
        <f t="shared" si="22"/>
        <v>1.8058094898518464</v>
      </c>
      <c r="I42" s="3">
        <f t="shared" si="22"/>
        <v>2.5407673836962199</v>
      </c>
      <c r="J42" s="3">
        <f t="shared" si="22"/>
        <v>3.5058832053112026</v>
      </c>
      <c r="K42" s="3">
        <f t="shared" si="22"/>
        <v>4.7366302460536494</v>
      </c>
      <c r="L42" s="22">
        <f t="shared" si="22"/>
        <v>6.2560756020293518</v>
      </c>
      <c r="M42" s="22">
        <f t="shared" ref="M42:U42" si="23">EXP(-$C$3*$E$5)*($E$3*N42+(1-$E$3)*N43)</f>
        <v>8.066885795535665</v>
      </c>
      <c r="N42" s="22">
        <f t="shared" si="23"/>
        <v>10.145893869569807</v>
      </c>
      <c r="O42" s="22">
        <f t="shared" si="23"/>
        <v>12.445524230051429</v>
      </c>
      <c r="P42" s="22">
        <f t="shared" si="23"/>
        <v>14.905709399577727</v>
      </c>
      <c r="Q42" s="22">
        <f t="shared" si="23"/>
        <v>17.475037956219722</v>
      </c>
      <c r="R42" s="22">
        <f t="shared" si="23"/>
        <v>20.13003133756882</v>
      </c>
      <c r="S42" s="22">
        <f t="shared" si="23"/>
        <v>22.873500390191051</v>
      </c>
      <c r="T42" s="22">
        <f t="shared" si="23"/>
        <v>25.708348160812754</v>
      </c>
      <c r="U42" s="22">
        <f t="shared" si="23"/>
        <v>28.637572920610086</v>
      </c>
      <c r="V42" s="3">
        <f t="shared" si="15"/>
        <v>31.664271288699297</v>
      </c>
    </row>
    <row r="43" spans="1:22" x14ac:dyDescent="0.25">
      <c r="A43">
        <v>6</v>
      </c>
      <c r="H43" s="3">
        <f>EXP(-$C$3*$E$5)*($E$3*I43+(1-$E$3)*I44)</f>
        <v>0.71225400430034191</v>
      </c>
      <c r="I43" s="3">
        <f>EXP(-$C$3*$E$5)*($E$3*J43+(1-$E$3)*J44)</f>
        <v>1.0665921831694467</v>
      </c>
      <c r="J43" s="3">
        <f>EXP(-$C$3*$E$5)*($E$3*K43+(1-$E$3)*K44)</f>
        <v>1.5702853214053858</v>
      </c>
      <c r="K43" s="3">
        <f>EXP(-$C$3*$E$5)*($E$3*L43+(1-$E$3)*L44)</f>
        <v>2.2686491080864473</v>
      </c>
      <c r="L43" s="22">
        <f>EXP(-$C$3*$E$5)*($E$3*M43+(1-$E$3)*M44)</f>
        <v>3.2097232991779068</v>
      </c>
      <c r="M43" s="22">
        <f t="shared" ref="M43:U43" si="24">EXP(-$C$3*$E$5)*($E$3*N43+(1-$E$3)*N44)</f>
        <v>4.4371918603058917</v>
      </c>
      <c r="N43" s="22">
        <f t="shared" si="24"/>
        <v>5.979793126659299</v>
      </c>
      <c r="O43" s="22">
        <f t="shared" si="24"/>
        <v>7.8389595510154715</v>
      </c>
      <c r="P43" s="22">
        <f t="shared" si="24"/>
        <v>9.9796571985915694</v>
      </c>
      <c r="Q43" s="22">
        <f t="shared" si="24"/>
        <v>12.333003394193796</v>
      </c>
      <c r="R43" s="22">
        <f t="shared" si="24"/>
        <v>14.819331134454593</v>
      </c>
      <c r="S43" s="22">
        <f t="shared" si="24"/>
        <v>17.38860208638707</v>
      </c>
      <c r="T43" s="22">
        <f t="shared" si="24"/>
        <v>20.043537824610706</v>
      </c>
      <c r="U43" s="22">
        <f t="shared" si="24"/>
        <v>22.786949195665908</v>
      </c>
      <c r="V43" s="3">
        <f t="shared" si="15"/>
        <v>25.621739246253384</v>
      </c>
    </row>
    <row r="44" spans="1:22" x14ac:dyDescent="0.25">
      <c r="A44">
        <v>7</v>
      </c>
      <c r="I44" s="3">
        <f>EXP(-$C$3*$E$5)*($E$3*J44+(1-$E$3)*J45)</f>
        <v>0.35565009415775956</v>
      </c>
      <c r="J44" s="3">
        <f>EXP(-$C$3*$E$5)*($E$3*K44+(1-$E$3)*K45)</f>
        <v>0.55975081127036597</v>
      </c>
      <c r="K44" s="3">
        <f>EXP(-$C$3*$E$5)*($E$3*L44+(1-$E$3)*L45)</f>
        <v>0.86767910533696402</v>
      </c>
      <c r="L44" s="22">
        <f>EXP(-$C$3*$E$5)*($E$3*M44+(1-$E$3)*M45)</f>
        <v>1.3220625593733524</v>
      </c>
      <c r="M44" s="22">
        <f t="shared" ref="M44:U44" si="25">EXP(-$C$3*$E$5)*($E$3*N44+(1-$E$3)*N45)</f>
        <v>1.9754006682841536</v>
      </c>
      <c r="N44" s="22">
        <f t="shared" si="25"/>
        <v>2.8865173754978772</v>
      </c>
      <c r="O44" s="22">
        <f t="shared" si="25"/>
        <v>4.1117435446316799</v>
      </c>
      <c r="P44" s="22">
        <f t="shared" si="25"/>
        <v>5.6893113223607692</v>
      </c>
      <c r="Q44" s="22">
        <f t="shared" si="25"/>
        <v>7.6182961738102914</v>
      </c>
      <c r="R44" s="22">
        <f t="shared" si="25"/>
        <v>9.8406054625433299</v>
      </c>
      <c r="S44" s="22">
        <f t="shared" si="25"/>
        <v>12.246567524361144</v>
      </c>
      <c r="T44" s="22">
        <f t="shared" si="25"/>
        <v>14.732837621496479</v>
      </c>
      <c r="U44" s="22">
        <f t="shared" si="25"/>
        <v>17.302050891861935</v>
      </c>
      <c r="V44" s="3">
        <f t="shared" si="15"/>
        <v>19.956928910051346</v>
      </c>
    </row>
    <row r="45" spans="1:22" x14ac:dyDescent="0.25">
      <c r="A45">
        <v>8</v>
      </c>
      <c r="J45" s="3">
        <f>EXP(-$C$3*$E$5)*($E$3*K45+(1-$E$3)*K46)</f>
        <v>0.15017113215909292</v>
      </c>
      <c r="K45" s="3">
        <f>EXP(-$C$3*$E$5)*($E$3*L45+(1-$E$3)*L46)</f>
        <v>0.24977420460830632</v>
      </c>
      <c r="L45" s="22">
        <f>EXP(-$C$3*$E$5)*($E$3*M45+(1-$E$3)*M46)</f>
        <v>0.41032900640904674</v>
      </c>
      <c r="M45" s="22">
        <f t="shared" ref="M45:U45" si="26">EXP(-$C$3*$E$5)*($E$3*N45+(1-$E$3)*N46)</f>
        <v>0.66455861208212919</v>
      </c>
      <c r="N45" s="22">
        <f t="shared" si="26"/>
        <v>1.0586509356220681</v>
      </c>
      <c r="O45" s="22">
        <f t="shared" si="26"/>
        <v>1.6540244706154259</v>
      </c>
      <c r="P45" s="22">
        <f t="shared" si="26"/>
        <v>2.5253487433522173</v>
      </c>
      <c r="Q45" s="22">
        <f t="shared" si="26"/>
        <v>3.7504196419883531</v>
      </c>
      <c r="R45" s="22">
        <f t="shared" si="26"/>
        <v>5.3859990077032958</v>
      </c>
      <c r="S45" s="22">
        <f t="shared" si="26"/>
        <v>7.4259641197854114</v>
      </c>
      <c r="T45" s="22">
        <f t="shared" si="26"/>
        <v>9.754111949585214</v>
      </c>
      <c r="U45" s="22">
        <f t="shared" si="26"/>
        <v>12.160016329836003</v>
      </c>
      <c r="V45" s="3">
        <f t="shared" si="15"/>
        <v>14.646228706937123</v>
      </c>
    </row>
    <row r="46" spans="1:22" x14ac:dyDescent="0.25">
      <c r="A46">
        <v>9</v>
      </c>
      <c r="K46" s="3">
        <f>EXP(-$C$3*$E$5)*($E$3*L46+(1-$E$3)*L47)</f>
        <v>4.9864125126060636E-2</v>
      </c>
      <c r="L46" s="22">
        <f>EXP(-$C$3*$E$5)*($E$3*M46+(1-$E$3)*M47)</f>
        <v>8.8095023414857559E-2</v>
      </c>
      <c r="M46" s="22">
        <f t="shared" ref="M46:U46" si="27">EXP(-$C$3*$E$5)*($E$3*N46+(1-$E$3)*N47)</f>
        <v>0.15433887214005446</v>
      </c>
      <c r="N46" s="22">
        <f t="shared" si="27"/>
        <v>0.26777538869390594</v>
      </c>
      <c r="O46" s="22">
        <f t="shared" si="27"/>
        <v>0.45928538442587252</v>
      </c>
      <c r="P46" s="22">
        <f t="shared" si="27"/>
        <v>0.77699819274495474</v>
      </c>
      <c r="Q46" s="22">
        <f t="shared" si="27"/>
        <v>1.2925286124501807</v>
      </c>
      <c r="R46" s="22">
        <f t="shared" si="27"/>
        <v>2.1050019587787747</v>
      </c>
      <c r="S46" s="22">
        <f t="shared" si="27"/>
        <v>3.3347121478471329</v>
      </c>
      <c r="T46" s="22">
        <f t="shared" si="27"/>
        <v>5.0866089145593278</v>
      </c>
      <c r="U46" s="22">
        <f t="shared" si="27"/>
        <v>7.3394129252602731</v>
      </c>
      <c r="V46" s="3">
        <f t="shared" si="15"/>
        <v>9.6675030350258453</v>
      </c>
    </row>
    <row r="47" spans="1:22" x14ac:dyDescent="0.25">
      <c r="A47">
        <v>10</v>
      </c>
      <c r="L47" s="22">
        <f>EXP(-$C$3*$E$5)*($E$3*M47+(1-$E$3)*M48)</f>
        <v>1.1352614682084358E-2</v>
      </c>
      <c r="M47" s="22">
        <f t="shared" ref="M47:T47" si="28">EXP(-$C$3*$E$5)*($E$3*N47+(1-$E$3)*N48)</f>
        <v>2.1367218998385718E-2</v>
      </c>
      <c r="N47" s="22">
        <f t="shared" si="28"/>
        <v>4.0078294136966355E-2</v>
      </c>
      <c r="O47" s="22">
        <f t="shared" si="28"/>
        <v>7.4883827949327297E-2</v>
      </c>
      <c r="P47" s="22">
        <f t="shared" si="28"/>
        <v>0.13930073964643069</v>
      </c>
      <c r="Q47" s="22">
        <f t="shared" si="28"/>
        <v>0.25782395938232883</v>
      </c>
      <c r="R47" s="22">
        <f t="shared" si="28"/>
        <v>0.47440372085940796</v>
      </c>
      <c r="S47" s="22">
        <f>EXP(-$C$3*$E$5)*($E$3*T47+(1-$E$3)*T48)</f>
        <v>0.86693718136478426</v>
      </c>
      <c r="T47" s="22">
        <f t="shared" si="28"/>
        <v>1.5713630523479751</v>
      </c>
      <c r="U47" s="22">
        <f>EXP(-$C$3*$E$5)*($E$3*V47+(1-$E$3)*V48)</f>
        <v>2.820147855394346</v>
      </c>
      <c r="V47" s="3">
        <f>MAX(V21-$C$2,0)</f>
        <v>4.9999999999999716</v>
      </c>
    </row>
    <row r="48" spans="1:22" x14ac:dyDescent="0.25">
      <c r="A48">
        <v>11</v>
      </c>
      <c r="L48" s="3"/>
      <c r="M48" s="22">
        <f t="shared" ref="M48:U48" si="29">EXP(-$C$3*$E$5)*($E$3*N48+(1-$E$3)*N49)</f>
        <v>1.2622136494256553E-3</v>
      </c>
      <c r="N48" s="22">
        <f t="shared" si="29"/>
        <v>2.5147362039167178E-3</v>
      </c>
      <c r="O48" s="22">
        <f t="shared" si="29"/>
        <v>5.0101646247978906E-3</v>
      </c>
      <c r="P48" s="22">
        <f t="shared" si="29"/>
        <v>9.9818619259070002E-3</v>
      </c>
      <c r="Q48" s="22">
        <f t="shared" si="29"/>
        <v>1.988708455101736E-2</v>
      </c>
      <c r="R48" s="22">
        <f t="shared" si="29"/>
        <v>3.9621478925974687E-2</v>
      </c>
      <c r="S48" s="22">
        <f t="shared" si="29"/>
        <v>7.893874983304916E-2</v>
      </c>
      <c r="T48" s="22">
        <f t="shared" si="29"/>
        <v>0.1572714192937317</v>
      </c>
      <c r="U48" s="22">
        <f t="shared" si="29"/>
        <v>0.31333533124069435</v>
      </c>
      <c r="V48" s="3">
        <f t="shared" si="15"/>
        <v>0.62426491885565838</v>
      </c>
    </row>
    <row r="49" spans="1:22" x14ac:dyDescent="0.25">
      <c r="A49">
        <v>12</v>
      </c>
      <c r="L49" s="3"/>
      <c r="M49" s="22"/>
      <c r="N49" s="22">
        <f t="shared" ref="N49:U49" si="30">EXP(-$C$3*$E$5)*($E$3*O49+(1-$E$3)*O50)</f>
        <v>0</v>
      </c>
      <c r="O49" s="22">
        <f t="shared" si="30"/>
        <v>0</v>
      </c>
      <c r="P49" s="22">
        <f t="shared" si="30"/>
        <v>0</v>
      </c>
      <c r="Q49" s="22">
        <f t="shared" si="30"/>
        <v>0</v>
      </c>
      <c r="R49" s="22">
        <f t="shared" si="30"/>
        <v>0</v>
      </c>
      <c r="S49" s="22">
        <f t="shared" si="30"/>
        <v>0</v>
      </c>
      <c r="T49" s="22">
        <f t="shared" si="30"/>
        <v>0</v>
      </c>
      <c r="U49" s="22">
        <f t="shared" si="30"/>
        <v>0</v>
      </c>
      <c r="V49" s="3">
        <f t="shared" si="15"/>
        <v>0</v>
      </c>
    </row>
    <row r="50" spans="1:22" x14ac:dyDescent="0.25">
      <c r="A50">
        <v>13</v>
      </c>
      <c r="L50" s="3"/>
      <c r="M50" s="22"/>
      <c r="N50" s="22"/>
      <c r="O50" s="22">
        <f t="shared" ref="O50:U50" si="31">EXP(-$C$3*$E$5)*($E$3*P50+(1-$E$3)*P51)</f>
        <v>0</v>
      </c>
      <c r="P50" s="22">
        <f t="shared" si="31"/>
        <v>0</v>
      </c>
      <c r="Q50" s="22">
        <f t="shared" si="31"/>
        <v>0</v>
      </c>
      <c r="R50" s="22">
        <f t="shared" si="31"/>
        <v>0</v>
      </c>
      <c r="S50" s="22">
        <f t="shared" si="31"/>
        <v>0</v>
      </c>
      <c r="T50" s="22">
        <f t="shared" si="31"/>
        <v>0</v>
      </c>
      <c r="U50" s="22">
        <f t="shared" si="31"/>
        <v>0</v>
      </c>
      <c r="V50" s="3">
        <f t="shared" si="15"/>
        <v>0</v>
      </c>
    </row>
    <row r="51" spans="1:22" x14ac:dyDescent="0.25">
      <c r="A51">
        <v>14</v>
      </c>
      <c r="L51" s="3"/>
      <c r="M51" s="22"/>
      <c r="N51" s="22"/>
      <c r="O51" s="22"/>
      <c r="P51" s="22">
        <f t="shared" ref="P51:U51" si="32">EXP(-$C$3*$E$5)*($E$3*Q51+(1-$E$3)*Q52)</f>
        <v>0</v>
      </c>
      <c r="Q51" s="22">
        <f t="shared" si="32"/>
        <v>0</v>
      </c>
      <c r="R51" s="22">
        <f t="shared" si="32"/>
        <v>0</v>
      </c>
      <c r="S51" s="22">
        <f t="shared" si="32"/>
        <v>0</v>
      </c>
      <c r="T51" s="22">
        <f t="shared" si="32"/>
        <v>0</v>
      </c>
      <c r="U51" s="22">
        <f t="shared" si="32"/>
        <v>0</v>
      </c>
      <c r="V51" s="3">
        <f t="shared" si="15"/>
        <v>0</v>
      </c>
    </row>
    <row r="52" spans="1:22" x14ac:dyDescent="0.25">
      <c r="A52">
        <v>15</v>
      </c>
      <c r="L52" s="3"/>
      <c r="M52" s="22"/>
      <c r="N52" s="22"/>
      <c r="O52" s="22"/>
      <c r="P52" s="22"/>
      <c r="Q52" s="22">
        <f>EXP(-$C$3*$E$5)*($E$3*R52+(1-$E$3)*R53)</f>
        <v>0</v>
      </c>
      <c r="R52" s="22">
        <f>EXP(-$C$3*$E$5)*($E$3*S52+(1-$E$3)*S53)</f>
        <v>0</v>
      </c>
      <c r="S52" s="22">
        <f>EXP(-$C$3*$E$5)*($E$3*T52+(1-$E$3)*T53)</f>
        <v>0</v>
      </c>
      <c r="T52" s="22">
        <f>EXP(-$C$3*$E$5)*($E$3*U52+(1-$E$3)*U53)</f>
        <v>0</v>
      </c>
      <c r="U52" s="22">
        <f>EXP(-$C$3*$E$5)*($E$3*V52+(1-$E$3)*V53)</f>
        <v>0</v>
      </c>
      <c r="V52" s="3">
        <f t="shared" si="15"/>
        <v>0</v>
      </c>
    </row>
    <row r="53" spans="1:22" x14ac:dyDescent="0.25">
      <c r="A53">
        <v>16</v>
      </c>
      <c r="L53" s="3"/>
      <c r="M53" s="22"/>
      <c r="N53" s="22"/>
      <c r="O53" s="22"/>
      <c r="P53" s="22"/>
      <c r="Q53" s="22"/>
      <c r="R53" s="22">
        <f>EXP(-$C$3*$E$5)*($E$3*S53+(1-$E$3)*S54)</f>
        <v>0</v>
      </c>
      <c r="S53" s="22">
        <f>EXP(-$C$3*$E$5)*($E$3*T53+(1-$E$3)*T54)</f>
        <v>0</v>
      </c>
      <c r="T53" s="22">
        <f>EXP(-$C$3*$E$5)*($E$3*U53+(1-$E$3)*U54)</f>
        <v>0</v>
      </c>
      <c r="U53" s="22">
        <f>EXP(-$C$3*$E$5)*($E$3*V53+(1-$E$3)*V54)</f>
        <v>0</v>
      </c>
      <c r="V53" s="3">
        <f t="shared" si="15"/>
        <v>0</v>
      </c>
    </row>
    <row r="54" spans="1:22" x14ac:dyDescent="0.25">
      <c r="A54">
        <v>17</v>
      </c>
      <c r="L54" s="3"/>
      <c r="M54" s="22"/>
      <c r="N54" s="22"/>
      <c r="O54" s="22"/>
      <c r="P54" s="22"/>
      <c r="Q54" s="22"/>
      <c r="R54" s="22"/>
      <c r="S54" s="22">
        <f>EXP(-$C$3*$E$5)*($E$3*T54+(1-$E$3)*T55)</f>
        <v>0</v>
      </c>
      <c r="T54" s="22">
        <f>EXP(-$C$3*$E$5)*($E$3*U54+(1-$E$3)*U55)</f>
        <v>0</v>
      </c>
      <c r="U54" s="22">
        <f>EXP(-$C$3*$E$5)*($E$3*V54+(1-$E$3)*V55)</f>
        <v>0</v>
      </c>
      <c r="V54" s="3">
        <f t="shared" si="15"/>
        <v>0</v>
      </c>
    </row>
    <row r="55" spans="1:22" x14ac:dyDescent="0.25">
      <c r="A55">
        <v>18</v>
      </c>
      <c r="L55" s="3"/>
      <c r="M55" s="22"/>
      <c r="N55" s="22"/>
      <c r="O55" s="22"/>
      <c r="P55" s="22"/>
      <c r="Q55" s="22"/>
      <c r="R55" s="22"/>
      <c r="S55" s="22"/>
      <c r="T55" s="22">
        <f>EXP(-$C$3*$E$5)*($E$3*U55+(1-$E$3)*U56)</f>
        <v>0</v>
      </c>
      <c r="U55" s="22">
        <f>EXP(-$C$3*$E$5)*($E$3*V55+(1-$E$3)*V56)</f>
        <v>0</v>
      </c>
      <c r="V55" s="3">
        <f t="shared" si="15"/>
        <v>0</v>
      </c>
    </row>
    <row r="56" spans="1:22" x14ac:dyDescent="0.25">
      <c r="A56">
        <v>19</v>
      </c>
      <c r="L56" s="3"/>
      <c r="M56" s="22"/>
      <c r="N56" s="22"/>
      <c r="O56" s="22"/>
      <c r="P56" s="22"/>
      <c r="Q56" s="22"/>
      <c r="R56" s="22"/>
      <c r="S56" s="22"/>
      <c r="T56" s="22"/>
      <c r="U56" s="22">
        <f>EXP(-$C$3*$E$5)*($E$3*V56+(1-$E$3)*V57)</f>
        <v>0</v>
      </c>
      <c r="V56" s="3">
        <f t="shared" si="15"/>
        <v>0</v>
      </c>
    </row>
    <row r="57" spans="1:22" x14ac:dyDescent="0.25">
      <c r="A57">
        <v>20</v>
      </c>
      <c r="L57" s="3"/>
      <c r="M57" s="22"/>
      <c r="N57" s="22"/>
      <c r="O57" s="22"/>
      <c r="P57" s="22"/>
      <c r="Q57" s="22"/>
      <c r="R57" s="22"/>
      <c r="S57" s="22"/>
      <c r="T57" s="22"/>
      <c r="U57" s="22"/>
      <c r="V57" s="3">
        <f t="shared" si="15"/>
        <v>0</v>
      </c>
    </row>
    <row r="58" spans="1:22" x14ac:dyDescent="0.25">
      <c r="L58" s="3"/>
      <c r="V58" s="3"/>
    </row>
    <row r="59" spans="1:22" x14ac:dyDescent="0.25">
      <c r="L59" s="3"/>
    </row>
    <row r="61" spans="1:22" x14ac:dyDescent="0.25">
      <c r="A61" s="5" t="s">
        <v>10</v>
      </c>
      <c r="B61" s="24">
        <v>0</v>
      </c>
      <c r="C61" s="24">
        <v>1</v>
      </c>
      <c r="D61" s="24">
        <v>2</v>
      </c>
      <c r="E61" s="24">
        <v>3</v>
      </c>
      <c r="F61" s="24">
        <v>4</v>
      </c>
      <c r="G61" s="24">
        <v>5</v>
      </c>
      <c r="H61" s="24">
        <v>6</v>
      </c>
      <c r="I61" s="24">
        <v>7</v>
      </c>
      <c r="J61" s="24">
        <v>8</v>
      </c>
      <c r="K61" s="24">
        <v>9</v>
      </c>
      <c r="L61" s="24">
        <v>10</v>
      </c>
      <c r="M61" s="24">
        <v>11</v>
      </c>
      <c r="N61" s="24">
        <v>12</v>
      </c>
      <c r="O61" s="24">
        <v>13</v>
      </c>
      <c r="P61" s="24">
        <v>14</v>
      </c>
      <c r="Q61" s="24">
        <v>15</v>
      </c>
      <c r="R61" s="24">
        <v>16</v>
      </c>
      <c r="S61" s="24">
        <v>17</v>
      </c>
      <c r="T61" s="24">
        <v>18</v>
      </c>
      <c r="U61" s="24">
        <v>19</v>
      </c>
      <c r="V61" s="24">
        <v>20</v>
      </c>
    </row>
    <row r="63" spans="1:22" x14ac:dyDescent="0.25">
      <c r="A63">
        <v>0</v>
      </c>
      <c r="B63" s="4">
        <f t="shared" ref="B63:K63" si="33">EXP(-$C$3*$E$5)*($E$3*C63+(1-$E$3)*C64)</f>
        <v>1.6089332010906929</v>
      </c>
      <c r="C63" s="3">
        <f t="shared" si="33"/>
        <v>1.0512541175271448</v>
      </c>
      <c r="D63" s="3">
        <f t="shared" si="33"/>
        <v>0.63782826250532132</v>
      </c>
      <c r="E63" s="3">
        <f t="shared" si="33"/>
        <v>0.35288297192932316</v>
      </c>
      <c r="F63" s="3">
        <f t="shared" si="33"/>
        <v>0.17355805292853352</v>
      </c>
      <c r="G63" s="3">
        <f t="shared" si="33"/>
        <v>7.3074645105356884E-2</v>
      </c>
      <c r="H63" s="3">
        <f t="shared" si="33"/>
        <v>2.4780495959176013E-2</v>
      </c>
      <c r="I63" s="3">
        <f t="shared" si="33"/>
        <v>6.0408661759678711E-3</v>
      </c>
      <c r="J63" s="3">
        <f t="shared" si="33"/>
        <v>7.9774059514983351E-4</v>
      </c>
      <c r="K63" s="3">
        <f t="shared" si="33"/>
        <v>0</v>
      </c>
      <c r="L63" s="3">
        <f t="shared" ref="L63:U63" si="34">EXP(-$C$3*$E$5)*($E$3*M63+(1-$E$3)*M64)</f>
        <v>0</v>
      </c>
      <c r="M63" s="3">
        <f t="shared" si="34"/>
        <v>0</v>
      </c>
      <c r="N63" s="3">
        <f t="shared" si="34"/>
        <v>0</v>
      </c>
      <c r="O63" s="3">
        <f t="shared" si="34"/>
        <v>0</v>
      </c>
      <c r="P63" s="3">
        <f t="shared" si="34"/>
        <v>0</v>
      </c>
      <c r="Q63" s="3">
        <f t="shared" si="34"/>
        <v>0</v>
      </c>
      <c r="R63" s="3">
        <f t="shared" si="34"/>
        <v>0</v>
      </c>
      <c r="S63" s="3">
        <f t="shared" si="34"/>
        <v>0</v>
      </c>
      <c r="T63" s="3">
        <f t="shared" si="34"/>
        <v>0</v>
      </c>
      <c r="U63" s="3">
        <f t="shared" si="34"/>
        <v>0</v>
      </c>
      <c r="V63" s="22">
        <f>MAX($C$2-V11,0)</f>
        <v>0</v>
      </c>
    </row>
    <row r="64" spans="1:22" x14ac:dyDescent="0.25">
      <c r="A64">
        <v>1</v>
      </c>
      <c r="C64" s="3">
        <f t="shared" ref="C64:J64" si="35">EXP(-$C$3*$E$5)*($E$3*D64+(1-$E$3)*D65)</f>
        <v>2.1738358849331409</v>
      </c>
      <c r="D64" s="3">
        <f t="shared" si="35"/>
        <v>1.4698454766730225</v>
      </c>
      <c r="E64" s="3">
        <f t="shared" si="35"/>
        <v>0.92621757059747778</v>
      </c>
      <c r="F64" s="3">
        <f t="shared" si="35"/>
        <v>0.53431030624907871</v>
      </c>
      <c r="G64" s="3">
        <f t="shared" si="35"/>
        <v>0.27518714008501638</v>
      </c>
      <c r="H64" s="3">
        <f t="shared" si="35"/>
        <v>0.12190557392535278</v>
      </c>
      <c r="I64" s="3">
        <f t="shared" si="35"/>
        <v>4.3723623359347451E-2</v>
      </c>
      <c r="J64" s="3">
        <f t="shared" si="35"/>
        <v>1.1339732269228712E-2</v>
      </c>
      <c r="K64" s="3">
        <f t="shared" ref="K64:K72" si="36">EXP(-$C$3*$E$5)*($E$3*L64+(1-$E$3)*L65)</f>
        <v>1.6037994747245424E-3</v>
      </c>
      <c r="L64" s="3">
        <f t="shared" ref="L64:L73" si="37">EXP(-$C$3*$E$5)*($E$3*M64+(1-$E$3)*M65)</f>
        <v>0</v>
      </c>
      <c r="M64" s="3">
        <f t="shared" ref="M64:M74" si="38">EXP(-$C$3*$E$5)*($E$3*N64+(1-$E$3)*N65)</f>
        <v>0</v>
      </c>
      <c r="N64" s="3">
        <f t="shared" ref="N64:N75" si="39">EXP(-$C$3*$E$5)*($E$3*O64+(1-$E$3)*O65)</f>
        <v>0</v>
      </c>
      <c r="O64" s="3">
        <f t="shared" ref="O64:O76" si="40">EXP(-$C$3*$E$5)*($E$3*P64+(1-$E$3)*P65)</f>
        <v>0</v>
      </c>
      <c r="P64" s="3">
        <f t="shared" ref="P64:P77" si="41">EXP(-$C$3*$E$5)*($E$3*Q64+(1-$E$3)*Q65)</f>
        <v>0</v>
      </c>
      <c r="Q64" s="3">
        <f t="shared" ref="Q64:Q78" si="42">EXP(-$C$3*$E$5)*($E$3*R64+(1-$E$3)*R65)</f>
        <v>0</v>
      </c>
      <c r="R64" s="3">
        <f t="shared" ref="R64:R79" si="43">EXP(-$C$3*$E$5)*($E$3*S64+(1-$E$3)*S65)</f>
        <v>0</v>
      </c>
      <c r="S64" s="3">
        <f t="shared" ref="S64:S80" si="44">EXP(-$C$3*$E$5)*($E$3*T64+(1-$E$3)*T65)</f>
        <v>0</v>
      </c>
      <c r="T64" s="3">
        <f t="shared" ref="T64:T81" si="45">EXP(-$C$3*$E$5)*($E$3*U64+(1-$E$3)*U65)</f>
        <v>0</v>
      </c>
      <c r="U64" s="3">
        <f t="shared" ref="U64:U82" si="46">EXP(-$C$3*$E$5)*($E$3*V64+(1-$E$3)*V65)</f>
        <v>0</v>
      </c>
      <c r="V64" s="22">
        <f t="shared" ref="V64:V83" si="47">MAX($C$2-V12,0)</f>
        <v>0</v>
      </c>
    </row>
    <row r="65" spans="1:22" x14ac:dyDescent="0.25">
      <c r="A65">
        <v>2</v>
      </c>
      <c r="D65" s="3">
        <f t="shared" ref="D65:J65" si="48">EXP(-$C$3*$E$5)*($E$3*E65+(1-$E$3)*E66)</f>
        <v>2.8871363709629327</v>
      </c>
      <c r="E65" s="3">
        <f t="shared" si="48"/>
        <v>2.0203829383725318</v>
      </c>
      <c r="F65" s="3">
        <f t="shared" si="48"/>
        <v>1.3229272608507783</v>
      </c>
      <c r="G65" s="3">
        <f t="shared" si="48"/>
        <v>0.79650413492055205</v>
      </c>
      <c r="H65" s="3">
        <f t="shared" si="48"/>
        <v>0.43023035361780271</v>
      </c>
      <c r="I65" s="3">
        <f t="shared" si="48"/>
        <v>0.20096133410953509</v>
      </c>
      <c r="J65" s="3">
        <f t="shared" si="48"/>
        <v>7.6460384562599765E-2</v>
      </c>
      <c r="K65" s="3">
        <f t="shared" si="36"/>
        <v>2.1179333435379966E-2</v>
      </c>
      <c r="L65" s="3">
        <f t="shared" si="37"/>
        <v>3.2243222555868628E-3</v>
      </c>
      <c r="M65" s="3">
        <f t="shared" si="38"/>
        <v>0</v>
      </c>
      <c r="N65" s="3">
        <f t="shared" si="39"/>
        <v>0</v>
      </c>
      <c r="O65" s="3">
        <f t="shared" si="40"/>
        <v>0</v>
      </c>
      <c r="P65" s="3">
        <f t="shared" si="41"/>
        <v>0</v>
      </c>
      <c r="Q65" s="3">
        <f t="shared" si="42"/>
        <v>0</v>
      </c>
      <c r="R65" s="3">
        <f t="shared" si="43"/>
        <v>0</v>
      </c>
      <c r="S65" s="3">
        <f t="shared" si="44"/>
        <v>0</v>
      </c>
      <c r="T65" s="3">
        <f t="shared" si="45"/>
        <v>0</v>
      </c>
      <c r="U65" s="3">
        <f t="shared" si="46"/>
        <v>0</v>
      </c>
      <c r="V65" s="22">
        <f t="shared" si="47"/>
        <v>0</v>
      </c>
    </row>
    <row r="66" spans="1:22" x14ac:dyDescent="0.25">
      <c r="A66">
        <v>3</v>
      </c>
      <c r="E66" s="3">
        <f t="shared" ref="E66:J66" si="49">EXP(-$C$3*$E$5)*($E$3*F66+(1-$E$3)*F67)</f>
        <v>3.7656346921316954</v>
      </c>
      <c r="F66" s="3">
        <f t="shared" si="49"/>
        <v>2.7268837073950958</v>
      </c>
      <c r="G66" s="3">
        <f t="shared" si="49"/>
        <v>1.8559067478993241</v>
      </c>
      <c r="H66" s="3">
        <f t="shared" si="49"/>
        <v>1.1671736036873968</v>
      </c>
      <c r="I66" s="3">
        <f t="shared" si="49"/>
        <v>0.66215928677263292</v>
      </c>
      <c r="J66" s="3">
        <f t="shared" si="49"/>
        <v>0.32686293756360957</v>
      </c>
      <c r="K66" s="3">
        <f t="shared" si="36"/>
        <v>0.1323462449458275</v>
      </c>
      <c r="L66" s="3">
        <f t="shared" si="37"/>
        <v>3.9325887061562488E-2</v>
      </c>
      <c r="M66" s="3">
        <f t="shared" si="38"/>
        <v>6.4822655024614874E-3</v>
      </c>
      <c r="N66" s="3">
        <f t="shared" si="39"/>
        <v>0</v>
      </c>
      <c r="O66" s="3">
        <f t="shared" si="40"/>
        <v>0</v>
      </c>
      <c r="P66" s="3">
        <f t="shared" si="41"/>
        <v>0</v>
      </c>
      <c r="Q66" s="3">
        <f t="shared" si="42"/>
        <v>0</v>
      </c>
      <c r="R66" s="3">
        <f t="shared" si="43"/>
        <v>0</v>
      </c>
      <c r="S66" s="3">
        <f t="shared" si="44"/>
        <v>0</v>
      </c>
      <c r="T66" s="3">
        <f t="shared" si="45"/>
        <v>0</v>
      </c>
      <c r="U66" s="3">
        <f t="shared" si="46"/>
        <v>0</v>
      </c>
      <c r="V66" s="22">
        <f t="shared" si="47"/>
        <v>0</v>
      </c>
    </row>
    <row r="67" spans="1:22" x14ac:dyDescent="0.25">
      <c r="A67">
        <v>4</v>
      </c>
      <c r="F67" s="3">
        <f>EXP(-$C$3*$E$5)*($E$3*G67+(1-$E$3)*G68)</f>
        <v>4.8188706330907163</v>
      </c>
      <c r="G67" s="3">
        <f>EXP(-$C$3*$E$5)*($E$3*H67+(1-$E$3)*H68)</f>
        <v>3.6094292239878354</v>
      </c>
      <c r="H67" s="3">
        <f>EXP(-$C$3*$E$5)*($E$3*I67+(1-$E$3)*I68)</f>
        <v>2.5533853463968126</v>
      </c>
      <c r="I67" s="3">
        <f>EXP(-$C$3*$E$5)*($E$3*J67+(1-$E$3)*J68)</f>
        <v>1.678341045180572</v>
      </c>
      <c r="J67" s="3">
        <f>EXP(-$C$3*$E$5)*($E$3*K67+(1-$E$3)*K68)</f>
        <v>1.001389816702527</v>
      </c>
      <c r="K67" s="3">
        <f t="shared" si="36"/>
        <v>0.52358523760105002</v>
      </c>
      <c r="L67" s="3">
        <f t="shared" si="37"/>
        <v>0.22638924479064018</v>
      </c>
      <c r="M67" s="3">
        <f t="shared" si="38"/>
        <v>7.2520664264007467E-2</v>
      </c>
      <c r="N67" s="3">
        <f t="shared" si="39"/>
        <v>1.3032123563826039E-2</v>
      </c>
      <c r="O67" s="3">
        <f t="shared" si="40"/>
        <v>0</v>
      </c>
      <c r="P67" s="3">
        <f t="shared" si="41"/>
        <v>0</v>
      </c>
      <c r="Q67" s="3">
        <f t="shared" si="42"/>
        <v>0</v>
      </c>
      <c r="R67" s="3">
        <f t="shared" si="43"/>
        <v>0</v>
      </c>
      <c r="S67" s="3">
        <f t="shared" si="44"/>
        <v>0</v>
      </c>
      <c r="T67" s="3">
        <f t="shared" si="45"/>
        <v>0</v>
      </c>
      <c r="U67" s="3">
        <f t="shared" si="46"/>
        <v>0</v>
      </c>
      <c r="V67" s="22">
        <f t="shared" si="47"/>
        <v>0</v>
      </c>
    </row>
    <row r="68" spans="1:22" x14ac:dyDescent="0.25">
      <c r="A68">
        <v>5</v>
      </c>
      <c r="G68" s="3">
        <f>EXP(-$C$3*$E$5)*($E$3*H68+(1-$E$3)*H69)</f>
        <v>6.0457593077191971</v>
      </c>
      <c r="H68" s="3">
        <f>EXP(-$C$3*$E$5)*($E$3*I68+(1-$E$3)*I69)</f>
        <v>4.6799059163348327</v>
      </c>
      <c r="I68" s="3">
        <f>EXP(-$C$3*$E$5)*($E$3*J68+(1-$E$3)*J69)</f>
        <v>3.4398027068094561</v>
      </c>
      <c r="J68" s="3">
        <f>EXP(-$C$3*$E$5)*($E$3*K68+(1-$E$3)*K69)</f>
        <v>2.3636927508643955</v>
      </c>
      <c r="K68" s="3">
        <f t="shared" si="36"/>
        <v>1.4848781293440503</v>
      </c>
      <c r="L68" s="3">
        <f t="shared" si="37"/>
        <v>0.82418350860654077</v>
      </c>
      <c r="M68" s="3">
        <f t="shared" si="38"/>
        <v>0.38195942587934445</v>
      </c>
      <c r="N68" s="3">
        <f t="shared" si="39"/>
        <v>0.13264697105380951</v>
      </c>
      <c r="O68" s="3">
        <f t="shared" si="40"/>
        <v>2.6200137053679549E-2</v>
      </c>
      <c r="P68" s="3">
        <f t="shared" si="41"/>
        <v>0</v>
      </c>
      <c r="Q68" s="3">
        <f t="shared" si="42"/>
        <v>0</v>
      </c>
      <c r="R68" s="3">
        <f t="shared" si="43"/>
        <v>0</v>
      </c>
      <c r="S68" s="3">
        <f t="shared" si="44"/>
        <v>0</v>
      </c>
      <c r="T68" s="3">
        <f t="shared" si="45"/>
        <v>0</v>
      </c>
      <c r="U68" s="3">
        <f t="shared" si="46"/>
        <v>0</v>
      </c>
      <c r="V68" s="22">
        <f t="shared" si="47"/>
        <v>0</v>
      </c>
    </row>
    <row r="69" spans="1:22" x14ac:dyDescent="0.25">
      <c r="A69">
        <v>6</v>
      </c>
      <c r="F69" s="3"/>
      <c r="H69" s="3">
        <f>EXP(-$C$3*$E$5)*($E$3*I69+(1-$E$3)*I70)</f>
        <v>7.4321251856327502</v>
      </c>
      <c r="I69" s="3">
        <f>EXP(-$C$3*$E$5)*($E$3*J69+(1-$E$3)*J70)</f>
        <v>5.9375488392391764</v>
      </c>
      <c r="J69" s="3">
        <f>EXP(-$C$3*$E$5)*($E$3*K69+(1-$E$3)*K70)</f>
        <v>4.5303005552406512</v>
      </c>
      <c r="K69" s="3">
        <f t="shared" si="36"/>
        <v>3.2536605368541753</v>
      </c>
      <c r="L69" s="3">
        <f t="shared" si="37"/>
        <v>2.1535662868994105</v>
      </c>
      <c r="M69" s="3">
        <f t="shared" si="38"/>
        <v>1.2715305605155078</v>
      </c>
      <c r="N69" s="3">
        <f t="shared" si="39"/>
        <v>0.63404926316919441</v>
      </c>
      <c r="O69" s="3">
        <f t="shared" si="40"/>
        <v>0.24023886259345312</v>
      </c>
      <c r="P69" s="3">
        <f t="shared" si="41"/>
        <v>5.2673470925106963E-2</v>
      </c>
      <c r="Q69" s="3">
        <f t="shared" si="42"/>
        <v>0</v>
      </c>
      <c r="R69" s="3">
        <f t="shared" si="43"/>
        <v>0</v>
      </c>
      <c r="S69" s="3">
        <f t="shared" si="44"/>
        <v>0</v>
      </c>
      <c r="T69" s="3">
        <f t="shared" si="45"/>
        <v>0</v>
      </c>
      <c r="U69" s="3">
        <f t="shared" si="46"/>
        <v>0</v>
      </c>
      <c r="V69" s="22">
        <f t="shared" si="47"/>
        <v>0</v>
      </c>
    </row>
    <row r="70" spans="1:22" x14ac:dyDescent="0.25">
      <c r="A70">
        <v>7</v>
      </c>
      <c r="I70" s="3">
        <f>EXP(-$C$3*$E$5)*($E$3*J70+(1-$E$3)*J71)</f>
        <v>8.9502412900959367</v>
      </c>
      <c r="J70" s="3">
        <f>EXP(-$C$3*$E$5)*($E$3*K70+(1-$E$3)*K71)</f>
        <v>7.3655407999550508</v>
      </c>
      <c r="K70" s="3">
        <f t="shared" si="36"/>
        <v>5.8246118670611846</v>
      </c>
      <c r="L70" s="3">
        <f t="shared" si="37"/>
        <v>4.3681112353769267</v>
      </c>
      <c r="M70" s="3">
        <f t="shared" si="38"/>
        <v>3.0465029139710964</v>
      </c>
      <c r="N70" s="3">
        <f t="shared" si="39"/>
        <v>1.9165085931520867</v>
      </c>
      <c r="O70" s="3">
        <f t="shared" si="40"/>
        <v>1.0322879260755971</v>
      </c>
      <c r="P70" s="3">
        <f t="shared" si="41"/>
        <v>0.42983062972019842</v>
      </c>
      <c r="Q70" s="3">
        <f t="shared" si="42"/>
        <v>0.10589618419222881</v>
      </c>
      <c r="R70" s="3">
        <f t="shared" si="43"/>
        <v>0</v>
      </c>
      <c r="S70" s="3">
        <f t="shared" si="44"/>
        <v>0</v>
      </c>
      <c r="T70" s="3">
        <f t="shared" si="45"/>
        <v>0</v>
      </c>
      <c r="U70" s="3">
        <f t="shared" si="46"/>
        <v>0</v>
      </c>
      <c r="V70" s="22">
        <f t="shared" si="47"/>
        <v>0</v>
      </c>
    </row>
    <row r="71" spans="1:22" x14ac:dyDescent="0.25">
      <c r="A71">
        <v>8</v>
      </c>
      <c r="J71" s="3">
        <f>EXP(-$C$3*$E$5)*($E$3*K71+(1-$E$3)*K72)</f>
        <v>10.561334568422145</v>
      </c>
      <c r="K71" s="3">
        <f t="shared" si="36"/>
        <v>8.930341506200973</v>
      </c>
      <c r="L71" s="3">
        <f t="shared" si="37"/>
        <v>7.3021524372620403</v>
      </c>
      <c r="M71" s="3">
        <f t="shared" si="38"/>
        <v>5.7075821907255628</v>
      </c>
      <c r="N71" s="3">
        <f t="shared" si="39"/>
        <v>4.1908478415583463</v>
      </c>
      <c r="O71" s="3">
        <f t="shared" si="40"/>
        <v>2.8113323975366677</v>
      </c>
      <c r="P71" s="3">
        <f t="shared" si="41"/>
        <v>1.6416031318559585</v>
      </c>
      <c r="Q71" s="3">
        <f t="shared" si="42"/>
        <v>0.7572847222362239</v>
      </c>
      <c r="R71" s="3">
        <f t="shared" si="43"/>
        <v>0.21289658018585714</v>
      </c>
      <c r="S71" s="3">
        <f t="shared" si="44"/>
        <v>0</v>
      </c>
      <c r="T71" s="3">
        <f t="shared" si="45"/>
        <v>0</v>
      </c>
      <c r="U71" s="3">
        <f t="shared" si="46"/>
        <v>0</v>
      </c>
      <c r="V71" s="22">
        <f t="shared" si="47"/>
        <v>0</v>
      </c>
    </row>
    <row r="72" spans="1:22" x14ac:dyDescent="0.25">
      <c r="A72">
        <v>9</v>
      </c>
      <c r="K72" s="3">
        <f t="shared" si="36"/>
        <v>12.221299705366278</v>
      </c>
      <c r="L72" s="3">
        <f t="shared" si="37"/>
        <v>10.585291901846217</v>
      </c>
      <c r="M72" s="3">
        <f t="shared" si="38"/>
        <v>8.9209969906519344</v>
      </c>
      <c r="N72" s="3">
        <f t="shared" si="39"/>
        <v>7.2457470494796032</v>
      </c>
      <c r="O72" s="3">
        <f t="shared" si="40"/>
        <v>5.5885146443036042</v>
      </c>
      <c r="P72" s="3">
        <f t="shared" si="41"/>
        <v>3.9954582695307637</v>
      </c>
      <c r="Q72" s="3">
        <f t="shared" si="42"/>
        <v>2.5361572381753748</v>
      </c>
      <c r="R72" s="3">
        <f t="shared" si="43"/>
        <v>1.3076346124056457</v>
      </c>
      <c r="S72" s="3">
        <f t="shared" si="44"/>
        <v>0.42801309792765202</v>
      </c>
      <c r="T72" s="3">
        <f t="shared" si="45"/>
        <v>0</v>
      </c>
      <c r="U72" s="3">
        <f t="shared" si="46"/>
        <v>0</v>
      </c>
      <c r="V72" s="22">
        <f t="shared" si="47"/>
        <v>0</v>
      </c>
    </row>
    <row r="73" spans="1:22" x14ac:dyDescent="0.25">
      <c r="A73">
        <v>10</v>
      </c>
      <c r="K73" s="3"/>
      <c r="L73" s="3">
        <f t="shared" si="37"/>
        <v>13.888549239617602</v>
      </c>
      <c r="M73" s="3">
        <f t="shared" si="38"/>
        <v>12.278893616157813</v>
      </c>
      <c r="N73" s="3">
        <f t="shared" si="39"/>
        <v>10.623423402501031</v>
      </c>
      <c r="O73" s="3">
        <f t="shared" si="40"/>
        <v>8.9277476276955046</v>
      </c>
      <c r="P73" s="3">
        <f t="shared" si="41"/>
        <v>7.2035355712816562</v>
      </c>
      <c r="Q73" s="3">
        <f t="shared" si="42"/>
        <v>5.4733739180640102</v>
      </c>
      <c r="R73" s="3">
        <f t="shared" si="43"/>
        <v>3.7792420627683452</v>
      </c>
      <c r="S73" s="3">
        <f t="shared" si="44"/>
        <v>2.1970016769226257</v>
      </c>
      <c r="T73" s="3">
        <f t="shared" si="45"/>
        <v>0.86048921893295682</v>
      </c>
      <c r="U73" s="3">
        <f t="shared" si="46"/>
        <v>0</v>
      </c>
      <c r="V73" s="22">
        <f t="shared" si="47"/>
        <v>0</v>
      </c>
    </row>
    <row r="74" spans="1:22" x14ac:dyDescent="0.25">
      <c r="A74">
        <v>11</v>
      </c>
      <c r="K74" s="3"/>
      <c r="L74" s="3"/>
      <c r="M74" s="3">
        <f t="shared" si="38"/>
        <v>15.531440963877374</v>
      </c>
      <c r="N74" s="3">
        <f t="shared" si="39"/>
        <v>13.965859591072133</v>
      </c>
      <c r="O74" s="3">
        <f t="shared" si="40"/>
        <v>12.348742243018522</v>
      </c>
      <c r="P74" s="3">
        <f t="shared" si="41"/>
        <v>10.679590141139499</v>
      </c>
      <c r="Q74" s="3">
        <f t="shared" si="42"/>
        <v>8.9590715831011423</v>
      </c>
      <c r="R74" s="3">
        <f t="shared" si="43"/>
        <v>7.1902345756843262</v>
      </c>
      <c r="S74" s="3">
        <f t="shared" si="44"/>
        <v>5.3809245783473765</v>
      </c>
      <c r="T74" s="3">
        <f t="shared" si="45"/>
        <v>3.5486032741607771</v>
      </c>
      <c r="U74" s="3">
        <f t="shared" si="46"/>
        <v>1.7299510213236713</v>
      </c>
      <c r="V74" s="22">
        <f t="shared" si="47"/>
        <v>0</v>
      </c>
    </row>
    <row r="75" spans="1:22" x14ac:dyDescent="0.25">
      <c r="A75">
        <v>12</v>
      </c>
      <c r="K75" s="3"/>
      <c r="L75" s="3"/>
      <c r="M75" s="3"/>
      <c r="N75" s="3">
        <f t="shared" si="39"/>
        <v>17.132059123300415</v>
      </c>
      <c r="O75" s="3">
        <f t="shared" si="40"/>
        <v>15.616384431462244</v>
      </c>
      <c r="P75" s="3">
        <f t="shared" si="41"/>
        <v>14.049608025717745</v>
      </c>
      <c r="Q75" s="3">
        <f t="shared" si="42"/>
        <v>12.430052777197675</v>
      </c>
      <c r="R75" s="3">
        <f t="shared" si="43"/>
        <v>10.755986544336718</v>
      </c>
      <c r="S75" s="3">
        <f t="shared" si="44"/>
        <v>9.0256203683827696</v>
      </c>
      <c r="T75" s="3">
        <f t="shared" si="45"/>
        <v>7.2371066097164585</v>
      </c>
      <c r="U75" s="3">
        <f t="shared" si="46"/>
        <v>5.3885370230394587</v>
      </c>
      <c r="V75" s="22">
        <f t="shared" si="47"/>
        <v>3.4779407694264037</v>
      </c>
    </row>
    <row r="76" spans="1:22" x14ac:dyDescent="0.25">
      <c r="A76">
        <v>13</v>
      </c>
      <c r="K76" s="3"/>
      <c r="L76" s="3"/>
      <c r="M76" s="3"/>
      <c r="N76" s="3"/>
      <c r="O76" s="3">
        <f t="shared" si="40"/>
        <v>18.684461645820605</v>
      </c>
      <c r="P76" s="3">
        <f t="shared" si="41"/>
        <v>17.218322294149942</v>
      </c>
      <c r="Q76" s="3">
        <f t="shared" si="42"/>
        <v>15.702705130266192</v>
      </c>
      <c r="R76" s="3">
        <f t="shared" si="43"/>
        <v>14.135986290840872</v>
      </c>
      <c r="S76" s="3">
        <f t="shared" si="44"/>
        <v>12.516488647030318</v>
      </c>
      <c r="T76" s="3">
        <f t="shared" si="45"/>
        <v>10.842480057294823</v>
      </c>
      <c r="U76" s="3">
        <f t="shared" si="46"/>
        <v>9.1121715629078999</v>
      </c>
      <c r="V76" s="22">
        <f t="shared" si="47"/>
        <v>7.3237155242758121</v>
      </c>
    </row>
    <row r="77" spans="1:22" x14ac:dyDescent="0.25">
      <c r="A77">
        <v>14</v>
      </c>
      <c r="K77" s="3"/>
      <c r="L77" s="3"/>
      <c r="M77" s="3"/>
      <c r="N77" s="3"/>
      <c r="O77" s="3"/>
      <c r="P77" s="3">
        <f t="shared" si="41"/>
        <v>20.18895864563212</v>
      </c>
      <c r="Q77" s="3">
        <f t="shared" si="42"/>
        <v>18.770782344624546</v>
      </c>
      <c r="R77" s="3">
        <f t="shared" si="43"/>
        <v>17.304700559273066</v>
      </c>
      <c r="S77" s="3">
        <f t="shared" si="44"/>
        <v>15.789141000098837</v>
      </c>
      <c r="T77" s="3">
        <f t="shared" si="45"/>
        <v>14.222479803798979</v>
      </c>
      <c r="U77" s="3">
        <f t="shared" si="46"/>
        <v>12.603039841555448</v>
      </c>
      <c r="V77" s="22">
        <f t="shared" si="47"/>
        <v>10.929088971854178</v>
      </c>
    </row>
    <row r="78" spans="1:22" x14ac:dyDescent="0.25">
      <c r="A78">
        <v>15</v>
      </c>
      <c r="K78" s="3"/>
      <c r="L78" s="3"/>
      <c r="M78" s="3"/>
      <c r="N78" s="3"/>
      <c r="O78" s="3"/>
      <c r="P78" s="3"/>
      <c r="Q78" s="3">
        <f t="shared" si="42"/>
        <v>21.647072514718225</v>
      </c>
      <c r="R78" s="3">
        <f t="shared" si="43"/>
        <v>20.275336910755239</v>
      </c>
      <c r="S78" s="3">
        <f t="shared" si="44"/>
        <v>18.857218214457191</v>
      </c>
      <c r="T78" s="3">
        <f t="shared" si="45"/>
        <v>17.391194072231173</v>
      </c>
      <c r="U78" s="3">
        <f t="shared" si="46"/>
        <v>15.875692194623969</v>
      </c>
      <c r="V78" s="22">
        <f t="shared" si="47"/>
        <v>14.309088718358332</v>
      </c>
    </row>
    <row r="79" spans="1:22" x14ac:dyDescent="0.25">
      <c r="A79">
        <v>16</v>
      </c>
      <c r="K79" s="3"/>
      <c r="L79" s="3"/>
      <c r="M79" s="3"/>
      <c r="N79" s="3"/>
      <c r="O79" s="3"/>
      <c r="P79" s="3"/>
      <c r="Q79" s="3"/>
      <c r="R79" s="3">
        <f t="shared" si="43"/>
        <v>23.06027729514452</v>
      </c>
      <c r="S79" s="3">
        <f t="shared" si="44"/>
        <v>21.73350838455087</v>
      </c>
      <c r="T79" s="3">
        <f t="shared" si="45"/>
        <v>20.36183042371335</v>
      </c>
      <c r="U79" s="3">
        <f t="shared" si="46"/>
        <v>18.943769408982323</v>
      </c>
      <c r="V79" s="22">
        <f t="shared" si="47"/>
        <v>17.477802986790529</v>
      </c>
    </row>
    <row r="80" spans="1:22" x14ac:dyDescent="0.25">
      <c r="A80">
        <v>17</v>
      </c>
      <c r="K80" s="3"/>
      <c r="L80" s="3"/>
      <c r="M80" s="3"/>
      <c r="N80" s="3"/>
      <c r="O80" s="3"/>
      <c r="P80" s="3"/>
      <c r="Q80" s="3"/>
      <c r="R80" s="3"/>
      <c r="S80" s="3">
        <f t="shared" si="44"/>
        <v>24.430000214632699</v>
      </c>
      <c r="T80" s="3">
        <f t="shared" si="45"/>
        <v>23.146770808102623</v>
      </c>
      <c r="U80" s="3">
        <f t="shared" si="46"/>
        <v>21.820059579076002</v>
      </c>
      <c r="V80" s="22">
        <f t="shared" si="47"/>
        <v>20.448439338272706</v>
      </c>
    </row>
    <row r="81" spans="1:22" x14ac:dyDescent="0.25">
      <c r="A81">
        <v>18</v>
      </c>
      <c r="K81" s="3"/>
      <c r="L81" s="3"/>
      <c r="M81" s="3"/>
      <c r="N81" s="3"/>
      <c r="O81" s="3"/>
      <c r="P81" s="3"/>
      <c r="Q81" s="3"/>
      <c r="R81" s="3"/>
      <c r="S81" s="3"/>
      <c r="T81" s="3">
        <f t="shared" si="45"/>
        <v>25.757623173365218</v>
      </c>
      <c r="U81" s="3">
        <f t="shared" si="46"/>
        <v>24.516551409157831</v>
      </c>
      <c r="V81" s="22">
        <f t="shared" si="47"/>
        <v>23.233379722661972</v>
      </c>
    </row>
    <row r="82" spans="1:22" x14ac:dyDescent="0.25">
      <c r="A82">
        <v>19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>
        <f t="shared" si="46"/>
        <v>27.044484183569544</v>
      </c>
      <c r="V82" s="22">
        <f t="shared" si="47"/>
        <v>25.844232087924574</v>
      </c>
    </row>
    <row r="83" spans="1:22" x14ac:dyDescent="0.25">
      <c r="A83">
        <v>20</v>
      </c>
      <c r="V83" s="22">
        <f t="shared" si="47"/>
        <v>28.291878763381902</v>
      </c>
    </row>
    <row r="86" spans="1:22" x14ac:dyDescent="0.25">
      <c r="A86" s="5" t="s">
        <v>50</v>
      </c>
      <c r="B86" s="24">
        <v>0</v>
      </c>
      <c r="C86" s="24">
        <v>1</v>
      </c>
      <c r="D86" s="24">
        <v>2</v>
      </c>
      <c r="E86" s="24">
        <v>3</v>
      </c>
      <c r="F86" s="24">
        <v>4</v>
      </c>
      <c r="G86" s="24">
        <v>5</v>
      </c>
      <c r="H86" s="24">
        <v>6</v>
      </c>
      <c r="I86" s="24">
        <v>7</v>
      </c>
      <c r="J86" s="24">
        <v>8</v>
      </c>
      <c r="K86" s="24">
        <v>9</v>
      </c>
      <c r="L86" s="24">
        <v>10</v>
      </c>
      <c r="M86" s="24">
        <v>11</v>
      </c>
      <c r="N86" s="24">
        <v>12</v>
      </c>
      <c r="O86" s="24">
        <v>13</v>
      </c>
      <c r="P86" s="24">
        <v>14</v>
      </c>
      <c r="Q86" s="24">
        <v>15</v>
      </c>
      <c r="R86" s="24">
        <v>16</v>
      </c>
      <c r="S86" s="24">
        <v>17</v>
      </c>
      <c r="T86" s="24">
        <v>18</v>
      </c>
      <c r="U86" s="24">
        <v>19</v>
      </c>
      <c r="V86" s="24">
        <v>20</v>
      </c>
    </row>
    <row r="88" spans="1:22" x14ac:dyDescent="0.25">
      <c r="A88">
        <v>0</v>
      </c>
      <c r="B88" s="23">
        <f>EXP(-$C$3*$E$5)*($E$3*C88+(1-$E$3)*C89)</f>
        <v>7.4698476836231</v>
      </c>
      <c r="C88" s="3">
        <f>MAX(EXP(-$C$3*$E$5)*($E$3*D88+(1-$E$3)*D89),C11-$C$2)</f>
        <v>9.1654889865786355</v>
      </c>
      <c r="D88" s="3">
        <f t="shared" ref="D88:U88" si="50">MAX(EXP(-$C$3*$E$5)*($E$3*E88+(1-$E$3)*E89),D11-$C$2)</f>
        <v>11.080669961505848</v>
      </c>
      <c r="E88" s="3">
        <f t="shared" si="50"/>
        <v>13.202088357431991</v>
      </c>
      <c r="F88" s="3">
        <f t="shared" si="50"/>
        <v>15.509435428089926</v>
      </c>
      <c r="G88" s="3">
        <f t="shared" si="50"/>
        <v>17.978567451173266</v>
      </c>
      <c r="H88" s="3">
        <f t="shared" si="50"/>
        <v>20.585553748953977</v>
      </c>
      <c r="I88" s="3">
        <f t="shared" si="50"/>
        <v>23.310570428811658</v>
      </c>
      <c r="J88" s="3">
        <f t="shared" si="50"/>
        <v>26.14046252243973</v>
      </c>
      <c r="K88" s="3">
        <f t="shared" si="50"/>
        <v>29.069177181925372</v>
      </c>
      <c r="L88" s="3">
        <f t="shared" si="50"/>
        <v>32.096163382122171</v>
      </c>
      <c r="M88" s="3">
        <f t="shared" si="50"/>
        <v>35.223821575564209</v>
      </c>
      <c r="N88" s="3">
        <f t="shared" si="50"/>
        <v>38.455454861026176</v>
      </c>
      <c r="O88" s="3">
        <f t="shared" si="50"/>
        <v>41.794474683974705</v>
      </c>
      <c r="P88" s="3">
        <f t="shared" si="50"/>
        <v>45.244404390485805</v>
      </c>
      <c r="Q88" s="3">
        <f t="shared" si="50"/>
        <v>48.808882897735621</v>
      </c>
      <c r="R88" s="3">
        <f t="shared" si="50"/>
        <v>52.491668484888145</v>
      </c>
      <c r="S88" s="3">
        <f t="shared" si="50"/>
        <v>56.296642708329173</v>
      </c>
      <c r="T88" s="3">
        <f t="shared" si="50"/>
        <v>60.227814445325201</v>
      </c>
      <c r="U88" s="3">
        <f t="shared" si="50"/>
        <v>64.289324070319779</v>
      </c>
      <c r="V88" s="3">
        <f>MAX(V11-$C$2,0)</f>
        <v>68.485447768217938</v>
      </c>
    </row>
    <row r="89" spans="1:22" x14ac:dyDescent="0.25">
      <c r="A89">
        <v>1</v>
      </c>
      <c r="C89" s="3">
        <f>MAX(EXP(-$C$3*$E$5)*($E$3*D89+(1-$E$3)*D90),C12-$C$2)</f>
        <v>5.7688056841186892</v>
      </c>
      <c r="D89" s="3">
        <f t="shared" ref="D89:U89" si="51">MAX(EXP(-$C$3*$E$5)*($E$3*E89+(1-$E$3)*E90),D12-$C$2)</f>
        <v>7.24518414064765</v>
      </c>
      <c r="E89" s="3">
        <f t="shared" si="51"/>
        <v>8.9548195515244071</v>
      </c>
      <c r="F89" s="3">
        <f t="shared" si="51"/>
        <v>10.8914620094992</v>
      </c>
      <c r="G89" s="3">
        <f t="shared" si="51"/>
        <v>13.038645384126994</v>
      </c>
      <c r="H89" s="3">
        <f t="shared" si="51"/>
        <v>15.371978623805925</v>
      </c>
      <c r="I89" s="3">
        <f t="shared" si="51"/>
        <v>17.863354882191047</v>
      </c>
      <c r="J89" s="3">
        <f t="shared" si="51"/>
        <v>20.486194177911742</v>
      </c>
      <c r="K89" s="3">
        <f t="shared" si="51"/>
        <v>23.220157256455913</v>
      </c>
      <c r="L89" s="3">
        <f t="shared" si="51"/>
        <v>26.053631339676262</v>
      </c>
      <c r="M89" s="3">
        <f t="shared" si="51"/>
        <v>28.983086365006155</v>
      </c>
      <c r="N89" s="3">
        <f t="shared" si="51"/>
        <v>32.01001515218946</v>
      </c>
      <c r="O89" s="3">
        <f t="shared" si="51"/>
        <v>35.137615894329905</v>
      </c>
      <c r="P89" s="3">
        <f t="shared" si="51"/>
        <v>38.369191690176642</v>
      </c>
      <c r="Q89" s="3">
        <f t="shared" si="51"/>
        <v>41.708153985170746</v>
      </c>
      <c r="R89" s="3">
        <f t="shared" si="51"/>
        <v>45.158026125362667</v>
      </c>
      <c r="S89" s="3">
        <f t="shared" si="51"/>
        <v>48.722447027902966</v>
      </c>
      <c r="T89" s="3">
        <f t="shared" si="51"/>
        <v>52.405174971930023</v>
      </c>
      <c r="U89" s="3">
        <f t="shared" si="51"/>
        <v>56.210091513804024</v>
      </c>
      <c r="V89" s="3">
        <f t="shared" ref="V89:V108" si="52">MAX(V12-$C$2,0)</f>
        <v>60.141205530765831</v>
      </c>
    </row>
    <row r="90" spans="1:22" x14ac:dyDescent="0.25">
      <c r="A90">
        <v>2</v>
      </c>
      <c r="D90" s="3">
        <f t="shared" ref="D90:U90" si="53">MAX(EXP(-$C$3*$E$5)*($E$3*E90+(1-$E$3)*E91),D13-$C$2)</f>
        <v>4.2867399537932398</v>
      </c>
      <c r="E90" s="3">
        <f t="shared" si="53"/>
        <v>5.5297198494335209</v>
      </c>
      <c r="F90" s="3">
        <f t="shared" si="53"/>
        <v>7.0125759290750027</v>
      </c>
      <c r="G90" s="3">
        <f t="shared" si="53"/>
        <v>8.739358974386791</v>
      </c>
      <c r="H90" s="3">
        <f t="shared" si="53"/>
        <v>10.701577731587106</v>
      </c>
      <c r="I90" s="3">
        <f t="shared" si="53"/>
        <v>12.878558030915306</v>
      </c>
      <c r="J90" s="3">
        <f t="shared" si="53"/>
        <v>15.240614627090887</v>
      </c>
      <c r="K90" s="3">
        <f t="shared" si="53"/>
        <v>17.75483448661258</v>
      </c>
      <c r="L90" s="3">
        <f t="shared" si="53"/>
        <v>20.392045325729786</v>
      </c>
      <c r="M90" s="3">
        <f t="shared" si="53"/>
        <v>23.13246264006197</v>
      </c>
      <c r="N90" s="3">
        <f t="shared" si="53"/>
        <v>25.967483109743547</v>
      </c>
      <c r="O90" s="3">
        <f t="shared" si="53"/>
        <v>28.89688068377184</v>
      </c>
      <c r="P90" s="3">
        <f t="shared" si="53"/>
        <v>31.923751981339912</v>
      </c>
      <c r="Q90" s="3">
        <f t="shared" si="53"/>
        <v>35.051295195525938</v>
      </c>
      <c r="R90" s="3">
        <f t="shared" si="53"/>
        <v>38.282813425053504</v>
      </c>
      <c r="S90" s="3">
        <f t="shared" si="53"/>
        <v>41.621718115338084</v>
      </c>
      <c r="T90" s="3">
        <f t="shared" si="53"/>
        <v>45.071532612404546</v>
      </c>
      <c r="U90" s="3">
        <f t="shared" si="53"/>
        <v>48.635895833377809</v>
      </c>
      <c r="V90" s="3">
        <f t="shared" si="52"/>
        <v>52.318566057370646</v>
      </c>
    </row>
    <row r="91" spans="1:22" x14ac:dyDescent="0.25">
      <c r="A91">
        <v>3</v>
      </c>
      <c r="E91" s="3">
        <f t="shared" ref="E91:U91" si="54">MAX(EXP(-$C$3*$E$5)*($E$3*F91+(1-$E$3)*F92),E14-$C$2)</f>
        <v>3.0382080577153525</v>
      </c>
      <c r="F91" s="3">
        <f t="shared" si="54"/>
        <v>4.0407972944750012</v>
      </c>
      <c r="G91" s="3">
        <f t="shared" si="54"/>
        <v>5.2794965174996227</v>
      </c>
      <c r="H91" s="3">
        <f t="shared" si="54"/>
        <v>6.7710179466308018</v>
      </c>
      <c r="I91" s="3">
        <f t="shared" si="54"/>
        <v>8.5191525790026663</v>
      </c>
      <c r="J91" s="3">
        <f t="shared" si="54"/>
        <v>10.512291508180629</v>
      </c>
      <c r="K91" s="3">
        <f t="shared" si="54"/>
        <v>12.723966836097102</v>
      </c>
      <c r="L91" s="3">
        <f t="shared" si="54"/>
        <v>15.117446687421536</v>
      </c>
      <c r="M91" s="3">
        <f t="shared" si="54"/>
        <v>17.654046601760445</v>
      </c>
      <c r="N91" s="3">
        <f t="shared" si="54"/>
        <v>20.302672773541488</v>
      </c>
      <c r="O91" s="3">
        <f t="shared" si="54"/>
        <v>23.046256958827662</v>
      </c>
      <c r="P91" s="3">
        <f t="shared" si="54"/>
        <v>25.881219938894006</v>
      </c>
      <c r="Q91" s="3">
        <f t="shared" si="54"/>
        <v>28.810559984967878</v>
      </c>
      <c r="R91" s="3">
        <f t="shared" si="54"/>
        <v>31.837373716216774</v>
      </c>
      <c r="S91" s="3">
        <f t="shared" si="54"/>
        <v>34.964859325693283</v>
      </c>
      <c r="T91" s="3">
        <f t="shared" si="54"/>
        <v>38.196319912095383</v>
      </c>
      <c r="U91" s="3">
        <f t="shared" si="54"/>
        <v>41.535166920812941</v>
      </c>
      <c r="V91" s="3">
        <f t="shared" si="52"/>
        <v>44.984923697845176</v>
      </c>
    </row>
    <row r="92" spans="1:22" x14ac:dyDescent="0.25">
      <c r="A92">
        <v>4</v>
      </c>
      <c r="F92" s="3">
        <f t="shared" ref="F92:U92" si="55">MAX(EXP(-$C$3*$E$5)*($E$3*G92+(1-$E$3)*G93),F15-$C$2)</f>
        <v>2.0305785318885468</v>
      </c>
      <c r="G92" s="3">
        <f t="shared" si="55"/>
        <v>2.7962554481108035</v>
      </c>
      <c r="H92" s="3">
        <f t="shared" si="55"/>
        <v>3.7814946081959002</v>
      </c>
      <c r="I92" s="3">
        <f t="shared" si="55"/>
        <v>5.0160692675446663</v>
      </c>
      <c r="J92" s="3">
        <f t="shared" si="55"/>
        <v>6.5193153522936509</v>
      </c>
      <c r="K92" s="3">
        <f t="shared" si="55"/>
        <v>8.2946024241765866</v>
      </c>
      <c r="L92" s="3">
        <f t="shared" si="55"/>
        <v>10.325784373239346</v>
      </c>
      <c r="M92" s="3">
        <f t="shared" si="55"/>
        <v>12.578050438496062</v>
      </c>
      <c r="N92" s="3">
        <f t="shared" si="55"/>
        <v>15.005004693991088</v>
      </c>
      <c r="O92" s="3">
        <f t="shared" si="55"/>
        <v>17.561358655023678</v>
      </c>
      <c r="P92" s="3">
        <f t="shared" si="55"/>
        <v>20.21640960269195</v>
      </c>
      <c r="Q92" s="3">
        <f t="shared" si="55"/>
        <v>22.959936260023703</v>
      </c>
      <c r="R92" s="3">
        <f t="shared" si="55"/>
        <v>25.794841673770868</v>
      </c>
      <c r="S92" s="3">
        <f t="shared" si="55"/>
        <v>28.724124115135226</v>
      </c>
      <c r="T92" s="3">
        <f t="shared" si="55"/>
        <v>31.75088020325866</v>
      </c>
      <c r="U92" s="3">
        <f t="shared" si="55"/>
        <v>34.87830813116814</v>
      </c>
      <c r="V92" s="3">
        <f t="shared" si="52"/>
        <v>38.109710997536013</v>
      </c>
    </row>
    <row r="93" spans="1:22" x14ac:dyDescent="0.25">
      <c r="A93">
        <v>5</v>
      </c>
      <c r="G93" s="3">
        <f t="shared" ref="G93:U93" si="56">MAX(EXP(-$C$3*$E$5)*($E$3*H93+(1-$E$3)*H94),G16-$C$2)</f>
        <v>1.2606641988856697</v>
      </c>
      <c r="H93" s="3">
        <f t="shared" si="56"/>
        <v>1.8058094898518464</v>
      </c>
      <c r="I93" s="3">
        <f t="shared" si="56"/>
        <v>2.5407673836962199</v>
      </c>
      <c r="J93" s="3">
        <f t="shared" si="56"/>
        <v>3.5058832053112026</v>
      </c>
      <c r="K93" s="3">
        <f t="shared" si="56"/>
        <v>4.7366302460536494</v>
      </c>
      <c r="L93" s="3">
        <f t="shared" si="56"/>
        <v>6.2560756020293518</v>
      </c>
      <c r="M93" s="3">
        <f t="shared" si="56"/>
        <v>8.066885795535665</v>
      </c>
      <c r="N93" s="3">
        <f t="shared" si="56"/>
        <v>10.145893869569807</v>
      </c>
      <c r="O93" s="3">
        <f t="shared" si="56"/>
        <v>12.445524230051429</v>
      </c>
      <c r="P93" s="3">
        <f t="shared" si="56"/>
        <v>14.905709399577727</v>
      </c>
      <c r="Q93" s="3">
        <f t="shared" si="56"/>
        <v>17.475037956219722</v>
      </c>
      <c r="R93" s="3">
        <f t="shared" si="56"/>
        <v>20.13003133756882</v>
      </c>
      <c r="S93" s="3">
        <f t="shared" si="56"/>
        <v>22.873500390191051</v>
      </c>
      <c r="T93" s="3">
        <f t="shared" si="56"/>
        <v>25.708348160812754</v>
      </c>
      <c r="U93" s="3">
        <f t="shared" si="56"/>
        <v>28.637572920610086</v>
      </c>
      <c r="V93" s="3">
        <f t="shared" si="52"/>
        <v>31.664271288699297</v>
      </c>
    </row>
    <row r="94" spans="1:22" x14ac:dyDescent="0.25">
      <c r="A94">
        <v>6</v>
      </c>
      <c r="H94" s="3">
        <f t="shared" ref="H94:U94" si="57">MAX(EXP(-$C$3*$E$5)*($E$3*I94+(1-$E$3)*I95),H17-$C$2)</f>
        <v>0.71225400430034191</v>
      </c>
      <c r="I94" s="3">
        <f t="shared" si="57"/>
        <v>1.0665921831694467</v>
      </c>
      <c r="J94" s="3">
        <f t="shared" si="57"/>
        <v>1.5702853214053858</v>
      </c>
      <c r="K94" s="3">
        <f t="shared" si="57"/>
        <v>2.2686491080864473</v>
      </c>
      <c r="L94" s="3">
        <f t="shared" si="57"/>
        <v>3.2097232991779068</v>
      </c>
      <c r="M94" s="3">
        <f t="shared" si="57"/>
        <v>4.4371918603058917</v>
      </c>
      <c r="N94" s="3">
        <f t="shared" si="57"/>
        <v>5.979793126659299</v>
      </c>
      <c r="O94" s="3">
        <f t="shared" si="57"/>
        <v>7.8389595510154715</v>
      </c>
      <c r="P94" s="3">
        <f t="shared" si="57"/>
        <v>9.9796571985915694</v>
      </c>
      <c r="Q94" s="3">
        <f t="shared" si="57"/>
        <v>12.333003394193796</v>
      </c>
      <c r="R94" s="3">
        <f t="shared" si="57"/>
        <v>14.819331134454593</v>
      </c>
      <c r="S94" s="3">
        <f t="shared" si="57"/>
        <v>17.38860208638707</v>
      </c>
      <c r="T94" s="3">
        <f t="shared" si="57"/>
        <v>20.043537824610706</v>
      </c>
      <c r="U94" s="3">
        <f t="shared" si="57"/>
        <v>22.786949195665908</v>
      </c>
      <c r="V94" s="3">
        <f t="shared" si="52"/>
        <v>25.621739246253384</v>
      </c>
    </row>
    <row r="95" spans="1:22" x14ac:dyDescent="0.25">
      <c r="A95">
        <v>7</v>
      </c>
      <c r="I95" s="3">
        <f t="shared" ref="I95:U95" si="58">MAX(EXP(-$C$3*$E$5)*($E$3*J95+(1-$E$3)*J96),I18-$C$2)</f>
        <v>0.35565009415775956</v>
      </c>
      <c r="J95" s="3">
        <f t="shared" si="58"/>
        <v>0.55975081127036597</v>
      </c>
      <c r="K95" s="3">
        <f t="shared" si="58"/>
        <v>0.86767910533696402</v>
      </c>
      <c r="L95" s="3">
        <f t="shared" si="58"/>
        <v>1.3220625593733524</v>
      </c>
      <c r="M95" s="3">
        <f t="shared" si="58"/>
        <v>1.9754006682841536</v>
      </c>
      <c r="N95" s="3">
        <f t="shared" si="58"/>
        <v>2.8865173754978772</v>
      </c>
      <c r="O95" s="3">
        <f t="shared" si="58"/>
        <v>4.1117435446316799</v>
      </c>
      <c r="P95" s="3">
        <f t="shared" si="58"/>
        <v>5.6893113223607692</v>
      </c>
      <c r="Q95" s="3">
        <f t="shared" si="58"/>
        <v>7.6182961738102914</v>
      </c>
      <c r="R95" s="3">
        <f t="shared" si="58"/>
        <v>9.8406054625433299</v>
      </c>
      <c r="S95" s="3">
        <f t="shared" si="58"/>
        <v>12.246567524361144</v>
      </c>
      <c r="T95" s="3">
        <f t="shared" si="58"/>
        <v>14.732837621496479</v>
      </c>
      <c r="U95" s="3">
        <f t="shared" si="58"/>
        <v>17.302050891861935</v>
      </c>
      <c r="V95" s="3">
        <f t="shared" si="52"/>
        <v>19.956928910051346</v>
      </c>
    </row>
    <row r="96" spans="1:22" x14ac:dyDescent="0.25">
      <c r="A96">
        <v>8</v>
      </c>
      <c r="J96" s="3">
        <f t="shared" ref="J96:U96" si="59">MAX(EXP(-$C$3*$E$5)*($E$3*K96+(1-$E$3)*K97),J19-$C$2)</f>
        <v>0.15017113215909292</v>
      </c>
      <c r="K96" s="3">
        <f t="shared" si="59"/>
        <v>0.24977420460830632</v>
      </c>
      <c r="L96" s="3">
        <f t="shared" si="59"/>
        <v>0.41032900640904674</v>
      </c>
      <c r="M96" s="3">
        <f t="shared" si="59"/>
        <v>0.66455861208212919</v>
      </c>
      <c r="N96" s="3">
        <f t="shared" si="59"/>
        <v>1.0586509356220681</v>
      </c>
      <c r="O96" s="3">
        <f t="shared" si="59"/>
        <v>1.6540244706154259</v>
      </c>
      <c r="P96" s="3">
        <f t="shared" si="59"/>
        <v>2.5253487433522173</v>
      </c>
      <c r="Q96" s="3">
        <f t="shared" si="59"/>
        <v>3.7504196419883531</v>
      </c>
      <c r="R96" s="3">
        <f t="shared" si="59"/>
        <v>5.3859990077032958</v>
      </c>
      <c r="S96" s="3">
        <f t="shared" si="59"/>
        <v>7.4259641197854114</v>
      </c>
      <c r="T96" s="3">
        <f t="shared" si="59"/>
        <v>9.754111949585214</v>
      </c>
      <c r="U96" s="3">
        <f t="shared" si="59"/>
        <v>12.160016329836003</v>
      </c>
      <c r="V96" s="3">
        <f t="shared" si="52"/>
        <v>14.646228706937123</v>
      </c>
    </row>
    <row r="97" spans="1:22" x14ac:dyDescent="0.25">
      <c r="A97">
        <v>9</v>
      </c>
      <c r="K97" s="3">
        <f t="shared" ref="K97:U97" si="60">MAX(EXP(-$C$3*$E$5)*($E$3*L97+(1-$E$3)*L98),K20-$C$2)</f>
        <v>4.9864125126060636E-2</v>
      </c>
      <c r="L97" s="3">
        <f t="shared" si="60"/>
        <v>8.8095023414857559E-2</v>
      </c>
      <c r="M97" s="3">
        <f t="shared" si="60"/>
        <v>0.15433887214005446</v>
      </c>
      <c r="N97" s="3">
        <f t="shared" si="60"/>
        <v>0.26777538869390594</v>
      </c>
      <c r="O97" s="3">
        <f t="shared" si="60"/>
        <v>0.45928538442587252</v>
      </c>
      <c r="P97" s="3">
        <f t="shared" si="60"/>
        <v>0.77699819274495474</v>
      </c>
      <c r="Q97" s="3">
        <f t="shared" si="60"/>
        <v>1.2925286124501807</v>
      </c>
      <c r="R97" s="3">
        <f t="shared" si="60"/>
        <v>2.1050019587787747</v>
      </c>
      <c r="S97" s="3">
        <f t="shared" si="60"/>
        <v>3.3347121478471329</v>
      </c>
      <c r="T97" s="3">
        <f t="shared" si="60"/>
        <v>5.0866089145593278</v>
      </c>
      <c r="U97" s="3">
        <f t="shared" si="60"/>
        <v>7.3394129252602731</v>
      </c>
      <c r="V97" s="3">
        <f t="shared" si="52"/>
        <v>9.6675030350258453</v>
      </c>
    </row>
    <row r="98" spans="1:22" x14ac:dyDescent="0.25">
      <c r="A98">
        <v>10</v>
      </c>
      <c r="L98" s="3">
        <f t="shared" ref="L98:U98" si="61">MAX(EXP(-$C$3*$E$5)*($E$3*M98+(1-$E$3)*M99),L21-$C$2)</f>
        <v>1.1352614682084358E-2</v>
      </c>
      <c r="M98" s="3">
        <f t="shared" si="61"/>
        <v>2.1367218998385718E-2</v>
      </c>
      <c r="N98" s="3">
        <f t="shared" si="61"/>
        <v>4.0078294136966355E-2</v>
      </c>
      <c r="O98" s="3">
        <f t="shared" si="61"/>
        <v>7.4883827949327297E-2</v>
      </c>
      <c r="P98" s="3">
        <f t="shared" si="61"/>
        <v>0.13930073964643069</v>
      </c>
      <c r="Q98" s="3">
        <f t="shared" si="61"/>
        <v>0.25782395938232883</v>
      </c>
      <c r="R98" s="3">
        <f t="shared" si="61"/>
        <v>0.47440372085940796</v>
      </c>
      <c r="S98" s="3">
        <f t="shared" si="61"/>
        <v>0.86693718136478426</v>
      </c>
      <c r="T98" s="3">
        <f t="shared" si="61"/>
        <v>1.5713630523479751</v>
      </c>
      <c r="U98" s="3">
        <f t="shared" si="61"/>
        <v>2.820147855394346</v>
      </c>
      <c r="V98" s="3">
        <f t="shared" si="52"/>
        <v>4.9999999999999716</v>
      </c>
    </row>
    <row r="99" spans="1:22" x14ac:dyDescent="0.25">
      <c r="A99">
        <v>11</v>
      </c>
      <c r="L99" s="3"/>
      <c r="M99" s="3">
        <f t="shared" ref="M99:U99" si="62">MAX(EXP(-$C$3*$E$5)*($E$3*N99+(1-$E$3)*N100),M22-$C$2)</f>
        <v>1.2622136494256553E-3</v>
      </c>
      <c r="N99" s="3">
        <f t="shared" si="62"/>
        <v>2.5147362039167178E-3</v>
      </c>
      <c r="O99" s="3">
        <f t="shared" si="62"/>
        <v>5.0101646247978906E-3</v>
      </c>
      <c r="P99" s="3">
        <f t="shared" si="62"/>
        <v>9.9818619259070002E-3</v>
      </c>
      <c r="Q99" s="3">
        <f t="shared" si="62"/>
        <v>1.988708455101736E-2</v>
      </c>
      <c r="R99" s="3">
        <f t="shared" si="62"/>
        <v>3.9621478925974687E-2</v>
      </c>
      <c r="S99" s="3">
        <f t="shared" si="62"/>
        <v>7.893874983304916E-2</v>
      </c>
      <c r="T99" s="3">
        <f t="shared" si="62"/>
        <v>0.1572714192937317</v>
      </c>
      <c r="U99" s="3">
        <f t="shared" si="62"/>
        <v>0.31333533124069435</v>
      </c>
      <c r="V99" s="3">
        <f t="shared" si="52"/>
        <v>0.62426491885565838</v>
      </c>
    </row>
    <row r="100" spans="1:22" x14ac:dyDescent="0.25">
      <c r="A100">
        <v>12</v>
      </c>
      <c r="L100" s="3"/>
      <c r="M100" s="22"/>
      <c r="N100" s="3">
        <f t="shared" ref="N100:U100" si="63">MAX(EXP(-$C$3*$E$5)*($E$3*O100+(1-$E$3)*O101),N23-$C$2)</f>
        <v>0</v>
      </c>
      <c r="O100" s="3">
        <f t="shared" si="63"/>
        <v>0</v>
      </c>
      <c r="P100" s="3">
        <f t="shared" si="63"/>
        <v>0</v>
      </c>
      <c r="Q100" s="3">
        <f t="shared" si="63"/>
        <v>0</v>
      </c>
      <c r="R100" s="3">
        <f t="shared" si="63"/>
        <v>0</v>
      </c>
      <c r="S100" s="3">
        <f t="shared" si="63"/>
        <v>0</v>
      </c>
      <c r="T100" s="3">
        <f t="shared" si="63"/>
        <v>0</v>
      </c>
      <c r="U100" s="3">
        <f t="shared" si="63"/>
        <v>0</v>
      </c>
      <c r="V100" s="3">
        <f t="shared" si="52"/>
        <v>0</v>
      </c>
    </row>
    <row r="101" spans="1:22" x14ac:dyDescent="0.25">
      <c r="A101">
        <v>13</v>
      </c>
      <c r="L101" s="3"/>
      <c r="M101" s="22"/>
      <c r="N101" s="22"/>
      <c r="O101" s="3">
        <f t="shared" ref="O101:U101" si="64">MAX(EXP(-$C$3*$E$5)*($E$3*P101+(1-$E$3)*P102),O24-$C$2)</f>
        <v>0</v>
      </c>
      <c r="P101" s="3">
        <f t="shared" si="64"/>
        <v>0</v>
      </c>
      <c r="Q101" s="3">
        <f t="shared" si="64"/>
        <v>0</v>
      </c>
      <c r="R101" s="3">
        <f t="shared" si="64"/>
        <v>0</v>
      </c>
      <c r="S101" s="3">
        <f t="shared" si="64"/>
        <v>0</v>
      </c>
      <c r="T101" s="3">
        <f t="shared" si="64"/>
        <v>0</v>
      </c>
      <c r="U101" s="3">
        <f t="shared" si="64"/>
        <v>0</v>
      </c>
      <c r="V101" s="3">
        <f t="shared" si="52"/>
        <v>0</v>
      </c>
    </row>
    <row r="102" spans="1:22" x14ac:dyDescent="0.25">
      <c r="A102">
        <v>14</v>
      </c>
      <c r="L102" s="3"/>
      <c r="M102" s="22"/>
      <c r="N102" s="22"/>
      <c r="O102" s="22"/>
      <c r="P102" s="3">
        <f t="shared" ref="P102:U102" si="65">MAX(EXP(-$C$3*$E$5)*($E$3*Q102+(1-$E$3)*Q103),P25-$C$2)</f>
        <v>0</v>
      </c>
      <c r="Q102" s="3">
        <f t="shared" si="65"/>
        <v>0</v>
      </c>
      <c r="R102" s="3">
        <f t="shared" si="65"/>
        <v>0</v>
      </c>
      <c r="S102" s="3">
        <f t="shared" si="65"/>
        <v>0</v>
      </c>
      <c r="T102" s="3">
        <f t="shared" si="65"/>
        <v>0</v>
      </c>
      <c r="U102" s="3">
        <f t="shared" si="65"/>
        <v>0</v>
      </c>
      <c r="V102" s="3">
        <f t="shared" si="52"/>
        <v>0</v>
      </c>
    </row>
    <row r="103" spans="1:22" x14ac:dyDescent="0.25">
      <c r="A103">
        <v>15</v>
      </c>
      <c r="L103" s="3"/>
      <c r="M103" s="22"/>
      <c r="N103" s="22"/>
      <c r="O103" s="22"/>
      <c r="P103" s="22"/>
      <c r="Q103" s="3">
        <f>MAX(EXP(-$C$3*$E$5)*($E$3*R103+(1-$E$3)*R104),Q26-$C$2)</f>
        <v>0</v>
      </c>
      <c r="R103" s="3">
        <f>MAX(EXP(-$C$3*$E$5)*($E$3*S103+(1-$E$3)*S104),R26-$C$2)</f>
        <v>0</v>
      </c>
      <c r="S103" s="3">
        <f>MAX(EXP(-$C$3*$E$5)*($E$3*T103+(1-$E$3)*T104),S26-$C$2)</f>
        <v>0</v>
      </c>
      <c r="T103" s="3">
        <f>MAX(EXP(-$C$3*$E$5)*($E$3*U103+(1-$E$3)*U104),T26-$C$2)</f>
        <v>0</v>
      </c>
      <c r="U103" s="3">
        <f>MAX(EXP(-$C$3*$E$5)*($E$3*V103+(1-$E$3)*V104),U26-$C$2)</f>
        <v>0</v>
      </c>
      <c r="V103" s="3">
        <f t="shared" si="52"/>
        <v>0</v>
      </c>
    </row>
    <row r="104" spans="1:22" x14ac:dyDescent="0.25">
      <c r="A104">
        <v>16</v>
      </c>
      <c r="L104" s="3"/>
      <c r="M104" s="22"/>
      <c r="N104" s="22"/>
      <c r="O104" s="22"/>
      <c r="P104" s="22"/>
      <c r="Q104" s="22"/>
      <c r="R104" s="3">
        <f>MAX(EXP(-$C$3*$E$5)*($E$3*S104+(1-$E$3)*S105),R27-$C$2)</f>
        <v>0</v>
      </c>
      <c r="S104" s="3">
        <f>MAX(EXP(-$C$3*$E$5)*($E$3*T104+(1-$E$3)*T105),S27-$C$2)</f>
        <v>0</v>
      </c>
      <c r="T104" s="3">
        <f>MAX(EXP(-$C$3*$E$5)*($E$3*U104+(1-$E$3)*U105),T27-$C$2)</f>
        <v>0</v>
      </c>
      <c r="U104" s="3">
        <f>MAX(EXP(-$C$3*$E$5)*($E$3*V104+(1-$E$3)*V105),U27-$C$2)</f>
        <v>0</v>
      </c>
      <c r="V104" s="3">
        <f t="shared" si="52"/>
        <v>0</v>
      </c>
    </row>
    <row r="105" spans="1:22" x14ac:dyDescent="0.25">
      <c r="A105">
        <v>17</v>
      </c>
      <c r="L105" s="3"/>
      <c r="M105" s="22"/>
      <c r="N105" s="22"/>
      <c r="O105" s="22"/>
      <c r="P105" s="22"/>
      <c r="Q105" s="22"/>
      <c r="R105" s="22"/>
      <c r="S105" s="3">
        <f>MAX(EXP(-$C$3*$E$5)*($E$3*T105+(1-$E$3)*T106),S28-$C$2)</f>
        <v>0</v>
      </c>
      <c r="T105" s="3">
        <f>MAX(EXP(-$C$3*$E$5)*($E$3*U105+(1-$E$3)*U106),T28-$C$2)</f>
        <v>0</v>
      </c>
      <c r="U105" s="3">
        <f>MAX(EXP(-$C$3*$E$5)*($E$3*V105+(1-$E$3)*V106),U28-$C$2)</f>
        <v>0</v>
      </c>
      <c r="V105" s="3">
        <f t="shared" si="52"/>
        <v>0</v>
      </c>
    </row>
    <row r="106" spans="1:22" x14ac:dyDescent="0.25">
      <c r="A106">
        <v>18</v>
      </c>
      <c r="L106" s="3"/>
      <c r="M106" s="22"/>
      <c r="N106" s="22"/>
      <c r="O106" s="22"/>
      <c r="P106" s="22"/>
      <c r="Q106" s="22"/>
      <c r="R106" s="22"/>
      <c r="S106" s="22"/>
      <c r="T106" s="3">
        <f>MAX(EXP(-$C$3*$E$5)*($E$3*U106+(1-$E$3)*U107),T29-$C$2)</f>
        <v>0</v>
      </c>
      <c r="U106" s="3">
        <f>MAX(EXP(-$C$3*$E$5)*($E$3*V106+(1-$E$3)*V107),U29-$C$2)</f>
        <v>0</v>
      </c>
      <c r="V106" s="3">
        <f t="shared" si="52"/>
        <v>0</v>
      </c>
    </row>
    <row r="107" spans="1:22" x14ac:dyDescent="0.25">
      <c r="A107">
        <v>19</v>
      </c>
      <c r="L107" s="3"/>
      <c r="M107" s="22"/>
      <c r="N107" s="22"/>
      <c r="O107" s="22"/>
      <c r="P107" s="22"/>
      <c r="Q107" s="22"/>
      <c r="R107" s="22"/>
      <c r="S107" s="22"/>
      <c r="T107" s="22"/>
      <c r="U107" s="3">
        <f>MAX(EXP(-$C$3*$E$5)*($E$3*V107+(1-$E$3)*V108),U30-$C$2)</f>
        <v>0</v>
      </c>
      <c r="V107" s="3">
        <f t="shared" si="52"/>
        <v>0</v>
      </c>
    </row>
    <row r="108" spans="1:22" x14ac:dyDescent="0.25">
      <c r="A108">
        <v>20</v>
      </c>
      <c r="L108" s="3"/>
      <c r="M108" s="22"/>
      <c r="N108" s="22"/>
      <c r="O108" s="22"/>
      <c r="P108" s="22"/>
      <c r="Q108" s="22"/>
      <c r="R108" s="22"/>
      <c r="S108" s="22"/>
      <c r="T108" s="22"/>
      <c r="U108" s="22"/>
      <c r="V108" s="3">
        <f t="shared" si="52"/>
        <v>0</v>
      </c>
    </row>
    <row r="109" spans="1:22" x14ac:dyDescent="0.25">
      <c r="L109" s="3"/>
      <c r="V109" s="3"/>
    </row>
    <row r="110" spans="1:22" x14ac:dyDescent="0.25">
      <c r="L110" s="3"/>
    </row>
    <row r="112" spans="1:22" x14ac:dyDescent="0.25">
      <c r="A112" s="5" t="s">
        <v>51</v>
      </c>
      <c r="B112" s="24">
        <v>0</v>
      </c>
      <c r="C112" s="24">
        <v>1</v>
      </c>
      <c r="D112" s="24">
        <v>2</v>
      </c>
      <c r="E112" s="24">
        <v>3</v>
      </c>
      <c r="F112" s="24">
        <v>4</v>
      </c>
      <c r="G112" s="24">
        <v>5</v>
      </c>
      <c r="H112" s="24">
        <v>6</v>
      </c>
      <c r="I112" s="24">
        <v>7</v>
      </c>
      <c r="J112" s="24">
        <v>8</v>
      </c>
      <c r="K112" s="24">
        <v>9</v>
      </c>
      <c r="L112" s="24">
        <v>10</v>
      </c>
      <c r="M112" s="24">
        <v>11</v>
      </c>
      <c r="N112" s="24">
        <v>12</v>
      </c>
      <c r="O112" s="24">
        <v>13</v>
      </c>
      <c r="P112" s="24">
        <v>14</v>
      </c>
      <c r="Q112" s="24">
        <v>15</v>
      </c>
      <c r="R112" s="24">
        <v>16</v>
      </c>
      <c r="S112" s="24">
        <v>17</v>
      </c>
      <c r="T112" s="24">
        <v>18</v>
      </c>
      <c r="U112" s="24">
        <v>19</v>
      </c>
      <c r="V112" s="24">
        <v>20</v>
      </c>
    </row>
    <row r="114" spans="1:22" x14ac:dyDescent="0.25">
      <c r="A114">
        <v>0</v>
      </c>
      <c r="B114" s="4">
        <f>EXP(-$C$3*$E$5)*($E$3*C114+(1-$E$3)*C115)</f>
        <v>1.6355011954420136</v>
      </c>
      <c r="C114" s="3">
        <f>MAX(EXP(-$C$3*$E$5)*($E$3*D114+(1-$E$3)*D115),$C$2-C11)</f>
        <v>1.0657996623681287</v>
      </c>
      <c r="D114" s="3">
        <f t="shared" ref="D114:T114" si="66">MAX(EXP(-$C$3*$E$5)*($E$3*E114+(1-$E$3)*E115),$C$2-D11)</f>
        <v>0.6450788431758554</v>
      </c>
      <c r="E114" s="3">
        <f t="shared" si="66"/>
        <v>0.35608297923839899</v>
      </c>
      <c r="F114" s="3">
        <f t="shared" si="66"/>
        <v>0.17476105021865548</v>
      </c>
      <c r="G114" s="3">
        <f t="shared" si="66"/>
        <v>7.3438627147725838E-2</v>
      </c>
      <c r="H114" s="3">
        <f t="shared" si="66"/>
        <v>2.4860208048027709E-2</v>
      </c>
      <c r="I114" s="3">
        <f t="shared" si="66"/>
        <v>6.0508022965215808E-3</v>
      </c>
      <c r="J114" s="3">
        <f t="shared" si="66"/>
        <v>7.9774059514983351E-4</v>
      </c>
      <c r="K114" s="3">
        <f t="shared" si="66"/>
        <v>0</v>
      </c>
      <c r="L114" s="3">
        <f t="shared" si="66"/>
        <v>0</v>
      </c>
      <c r="M114" s="3">
        <f t="shared" si="66"/>
        <v>0</v>
      </c>
      <c r="N114" s="3">
        <f t="shared" si="66"/>
        <v>0</v>
      </c>
      <c r="O114" s="3">
        <f t="shared" si="66"/>
        <v>0</v>
      </c>
      <c r="P114" s="3">
        <f t="shared" si="66"/>
        <v>0</v>
      </c>
      <c r="Q114" s="3">
        <f t="shared" si="66"/>
        <v>0</v>
      </c>
      <c r="R114" s="3">
        <f t="shared" si="66"/>
        <v>0</v>
      </c>
      <c r="S114" s="3">
        <f t="shared" si="66"/>
        <v>0</v>
      </c>
      <c r="T114" s="3">
        <f t="shared" si="66"/>
        <v>0</v>
      </c>
      <c r="U114" s="3">
        <f>MAX(EXP(-$C$3*$E$5)*($E$3*V114+(1-$E$3)*V115),$C$2-U11)</f>
        <v>0</v>
      </c>
      <c r="V114" s="22">
        <f>MAX($C$2-V11,0)</f>
        <v>0</v>
      </c>
    </row>
    <row r="115" spans="1:22" x14ac:dyDescent="0.25">
      <c r="A115">
        <v>1</v>
      </c>
      <c r="C115" s="3">
        <f>MAX(EXP(-$C$3*$E$5)*($E$3*D115+(1-$E$3)*D116),$C$2-C12)</f>
        <v>2.212571179218338</v>
      </c>
      <c r="D115" s="3">
        <f t="shared" ref="D115:U115" si="67">MAX(EXP(-$C$3*$E$5)*($E$3*E115+(1-$E$3)*E116),$C$2-D12)</f>
        <v>1.49177176710518</v>
      </c>
      <c r="E115" s="3">
        <f t="shared" si="67"/>
        <v>0.93756524868502844</v>
      </c>
      <c r="F115" s="3">
        <f t="shared" si="67"/>
        <v>0.53952975883121768</v>
      </c>
      <c r="G115" s="3">
        <f t="shared" si="67"/>
        <v>0.27723838896775121</v>
      </c>
      <c r="H115" s="3">
        <f t="shared" si="67"/>
        <v>0.12255689689202337</v>
      </c>
      <c r="I115" s="3">
        <f t="shared" si="67"/>
        <v>4.3873852304587943E-2</v>
      </c>
      <c r="J115" s="3">
        <f t="shared" si="67"/>
        <v>1.1359708117294769E-2</v>
      </c>
      <c r="K115" s="3">
        <f t="shared" si="67"/>
        <v>1.6037994747245424E-3</v>
      </c>
      <c r="L115" s="3">
        <f t="shared" si="67"/>
        <v>0</v>
      </c>
      <c r="M115" s="3">
        <f t="shared" si="67"/>
        <v>0</v>
      </c>
      <c r="N115" s="3">
        <f t="shared" si="67"/>
        <v>0</v>
      </c>
      <c r="O115" s="3">
        <f t="shared" si="67"/>
        <v>0</v>
      </c>
      <c r="P115" s="3">
        <f t="shared" si="67"/>
        <v>0</v>
      </c>
      <c r="Q115" s="3">
        <f t="shared" si="67"/>
        <v>0</v>
      </c>
      <c r="R115" s="3">
        <f t="shared" si="67"/>
        <v>0</v>
      </c>
      <c r="S115" s="3">
        <f t="shared" si="67"/>
        <v>0</v>
      </c>
      <c r="T115" s="3">
        <f t="shared" si="67"/>
        <v>0</v>
      </c>
      <c r="U115" s="3">
        <f t="shared" si="67"/>
        <v>0</v>
      </c>
      <c r="V115" s="22">
        <f t="shared" ref="V115:V134" si="68">MAX($C$2-V12,0)</f>
        <v>0</v>
      </c>
    </row>
    <row r="116" spans="1:22" x14ac:dyDescent="0.25">
      <c r="A116">
        <v>2</v>
      </c>
      <c r="D116" s="3">
        <f t="shared" ref="D116:U116" si="69">MAX(EXP(-$C$3*$E$5)*($E$3*E116+(1-$E$3)*E117),$C$2-D13)</f>
        <v>2.9428853193912543</v>
      </c>
      <c r="E116" s="3">
        <f t="shared" si="69"/>
        <v>2.0530133516184095</v>
      </c>
      <c r="F116" s="3">
        <f t="shared" si="69"/>
        <v>1.3404740585416361</v>
      </c>
      <c r="G116" s="3">
        <f t="shared" si="69"/>
        <v>0.80492757536971271</v>
      </c>
      <c r="H116" s="3">
        <f t="shared" si="69"/>
        <v>0.4336969985383764</v>
      </c>
      <c r="I116" s="3">
        <f t="shared" si="69"/>
        <v>0.20211917744026661</v>
      </c>
      <c r="J116" s="3">
        <f t="shared" si="69"/>
        <v>7.6742251558178889E-2</v>
      </c>
      <c r="K116" s="3">
        <f t="shared" si="69"/>
        <v>2.1219493425770706E-2</v>
      </c>
      <c r="L116" s="3">
        <f t="shared" si="69"/>
        <v>3.2243222555868628E-3</v>
      </c>
      <c r="M116" s="3">
        <f t="shared" si="69"/>
        <v>0</v>
      </c>
      <c r="N116" s="3">
        <f t="shared" si="69"/>
        <v>0</v>
      </c>
      <c r="O116" s="3">
        <f t="shared" si="69"/>
        <v>0</v>
      </c>
      <c r="P116" s="3">
        <f t="shared" si="69"/>
        <v>0</v>
      </c>
      <c r="Q116" s="3">
        <f t="shared" si="69"/>
        <v>0</v>
      </c>
      <c r="R116" s="3">
        <f t="shared" si="69"/>
        <v>0</v>
      </c>
      <c r="S116" s="3">
        <f t="shared" si="69"/>
        <v>0</v>
      </c>
      <c r="T116" s="3">
        <f t="shared" si="69"/>
        <v>0</v>
      </c>
      <c r="U116" s="3">
        <f t="shared" si="69"/>
        <v>0</v>
      </c>
      <c r="V116" s="22">
        <f t="shared" si="68"/>
        <v>0</v>
      </c>
    </row>
    <row r="117" spans="1:22" x14ac:dyDescent="0.25">
      <c r="A117">
        <v>3</v>
      </c>
      <c r="E117" s="3">
        <f t="shared" ref="E117:U117" si="70">MAX(EXP(-$C$3*$E$5)*($E$3*F117+(1-$E$3)*F118),$C$2-E14)</f>
        <v>3.8447869592322812</v>
      </c>
      <c r="F117" s="3">
        <f t="shared" si="70"/>
        <v>2.7747785275245</v>
      </c>
      <c r="G117" s="3">
        <f t="shared" si="70"/>
        <v>1.8826833209069962</v>
      </c>
      <c r="H117" s="3">
        <f t="shared" si="70"/>
        <v>1.180610170426815</v>
      </c>
      <c r="I117" s="3">
        <f t="shared" si="70"/>
        <v>0.66796035918393615</v>
      </c>
      <c r="J117" s="3">
        <f t="shared" si="70"/>
        <v>0.32890626895800434</v>
      </c>
      <c r="K117" s="3">
        <f t="shared" si="70"/>
        <v>0.13287239310712659</v>
      </c>
      <c r="L117" s="3">
        <f t="shared" si="70"/>
        <v>3.9406625802808959E-2</v>
      </c>
      <c r="M117" s="3">
        <f t="shared" si="70"/>
        <v>6.4822655024614874E-3</v>
      </c>
      <c r="N117" s="3">
        <f t="shared" si="70"/>
        <v>0</v>
      </c>
      <c r="O117" s="3">
        <f t="shared" si="70"/>
        <v>0</v>
      </c>
      <c r="P117" s="3">
        <f t="shared" si="70"/>
        <v>0</v>
      </c>
      <c r="Q117" s="3">
        <f t="shared" si="70"/>
        <v>0</v>
      </c>
      <c r="R117" s="3">
        <f t="shared" si="70"/>
        <v>0</v>
      </c>
      <c r="S117" s="3">
        <f t="shared" si="70"/>
        <v>0</v>
      </c>
      <c r="T117" s="3">
        <f t="shared" si="70"/>
        <v>0</v>
      </c>
      <c r="U117" s="3">
        <f t="shared" si="70"/>
        <v>0</v>
      </c>
      <c r="V117" s="22">
        <f t="shared" si="68"/>
        <v>0</v>
      </c>
    </row>
    <row r="118" spans="1:22" x14ac:dyDescent="0.25">
      <c r="A118">
        <v>4</v>
      </c>
      <c r="F118" s="3">
        <f t="shared" ref="F118:U118" si="71">MAX(EXP(-$C$3*$E$5)*($E$3*G118+(1-$E$3)*G119),$C$2-F15)</f>
        <v>4.929670449402721</v>
      </c>
      <c r="G118" s="3">
        <f t="shared" si="71"/>
        <v>3.6786983739164629</v>
      </c>
      <c r="H118" s="3">
        <f t="shared" si="71"/>
        <v>2.5936590288110981</v>
      </c>
      <c r="I118" s="3">
        <f t="shared" si="71"/>
        <v>1.6995004963740661</v>
      </c>
      <c r="J118" s="3">
        <f t="shared" si="71"/>
        <v>1.0109905509755683</v>
      </c>
      <c r="K118" s="3">
        <f t="shared" si="71"/>
        <v>0.52716227731412602</v>
      </c>
      <c r="L118" s="3">
        <f t="shared" si="71"/>
        <v>0.22736555496867503</v>
      </c>
      <c r="M118" s="3">
        <f t="shared" si="71"/>
        <v>7.2682983633973464E-2</v>
      </c>
      <c r="N118" s="3">
        <f t="shared" si="71"/>
        <v>1.3032123563826039E-2</v>
      </c>
      <c r="O118" s="3">
        <f t="shared" si="71"/>
        <v>0</v>
      </c>
      <c r="P118" s="3">
        <f t="shared" si="71"/>
        <v>0</v>
      </c>
      <c r="Q118" s="3">
        <f t="shared" si="71"/>
        <v>0</v>
      </c>
      <c r="R118" s="3">
        <f t="shared" si="71"/>
        <v>0</v>
      </c>
      <c r="S118" s="3">
        <f t="shared" si="71"/>
        <v>0</v>
      </c>
      <c r="T118" s="3">
        <f t="shared" si="71"/>
        <v>0</v>
      </c>
      <c r="U118" s="3">
        <f t="shared" si="71"/>
        <v>0</v>
      </c>
      <c r="V118" s="22">
        <f t="shared" si="68"/>
        <v>0</v>
      </c>
    </row>
    <row r="119" spans="1:22" x14ac:dyDescent="0.25">
      <c r="A119">
        <v>5</v>
      </c>
      <c r="G119" s="3">
        <f t="shared" ref="G119:U119" si="72">MAX(EXP(-$C$3*$E$5)*($E$3*H119+(1-$E$3)*H120),$C$2-G16)</f>
        <v>6.1986156527897638</v>
      </c>
      <c r="H119" s="3">
        <f t="shared" si="72"/>
        <v>4.7785268385770472</v>
      </c>
      <c r="I119" s="3">
        <f t="shared" si="72"/>
        <v>3.4994182806027565</v>
      </c>
      <c r="J119" s="3">
        <f t="shared" si="72"/>
        <v>2.3965443086746423</v>
      </c>
      <c r="K119" s="3">
        <f t="shared" si="72"/>
        <v>1.5005701617313971</v>
      </c>
      <c r="L119" s="3">
        <f t="shared" si="72"/>
        <v>0.83038970455218786</v>
      </c>
      <c r="M119" s="3">
        <f t="shared" si="72"/>
        <v>0.38375843207749172</v>
      </c>
      <c r="N119" s="3">
        <f t="shared" si="72"/>
        <v>0.13297330234730495</v>
      </c>
      <c r="O119" s="3">
        <f t="shared" si="72"/>
        <v>2.6200137053679549E-2</v>
      </c>
      <c r="P119" s="3">
        <f t="shared" si="72"/>
        <v>0</v>
      </c>
      <c r="Q119" s="3">
        <f t="shared" si="72"/>
        <v>0</v>
      </c>
      <c r="R119" s="3">
        <f t="shared" si="72"/>
        <v>0</v>
      </c>
      <c r="S119" s="3">
        <f t="shared" si="72"/>
        <v>0</v>
      </c>
      <c r="T119" s="3">
        <f t="shared" si="72"/>
        <v>0</v>
      </c>
      <c r="U119" s="3">
        <f t="shared" si="72"/>
        <v>0</v>
      </c>
      <c r="V119" s="22">
        <f t="shared" si="68"/>
        <v>0</v>
      </c>
    </row>
    <row r="120" spans="1:22" x14ac:dyDescent="0.25">
      <c r="A120">
        <v>6</v>
      </c>
      <c r="F120" s="3"/>
      <c r="H120" s="3">
        <f t="shared" ref="H120:U120" si="73">MAX(EXP(-$C$3*$E$5)*($E$3*I120+(1-$E$3)*I121),$C$2-H17)</f>
        <v>7.6399146189021208</v>
      </c>
      <c r="I120" s="3">
        <f t="shared" si="73"/>
        <v>6.0756617058152447</v>
      </c>
      <c r="J120" s="3">
        <f t="shared" si="73"/>
        <v>4.6170032373446146</v>
      </c>
      <c r="K120" s="3">
        <f t="shared" si="73"/>
        <v>3.3038715724755678</v>
      </c>
      <c r="L120" s="3">
        <f t="shared" si="73"/>
        <v>2.1788513827358149</v>
      </c>
      <c r="M120" s="3">
        <f t="shared" si="73"/>
        <v>1.2821923116971889</v>
      </c>
      <c r="N120" s="3">
        <f t="shared" si="73"/>
        <v>0.63733673753339337</v>
      </c>
      <c r="O120" s="3">
        <f t="shared" si="73"/>
        <v>0.24089492793634301</v>
      </c>
      <c r="P120" s="3">
        <f t="shared" si="73"/>
        <v>5.2673470925106963E-2</v>
      </c>
      <c r="Q120" s="3">
        <f t="shared" si="73"/>
        <v>0</v>
      </c>
      <c r="R120" s="3">
        <f t="shared" si="73"/>
        <v>0</v>
      </c>
      <c r="S120" s="3">
        <f t="shared" si="73"/>
        <v>0</v>
      </c>
      <c r="T120" s="3">
        <f t="shared" si="73"/>
        <v>0</v>
      </c>
      <c r="U120" s="3">
        <f t="shared" si="73"/>
        <v>0</v>
      </c>
      <c r="V120" s="22">
        <f t="shared" si="68"/>
        <v>0</v>
      </c>
    </row>
    <row r="121" spans="1:22" x14ac:dyDescent="0.25">
      <c r="A121">
        <v>7</v>
      </c>
      <c r="I121" s="3">
        <f t="shared" ref="I121:U121" si="74">MAX(EXP(-$C$3*$E$5)*($E$3*J121+(1-$E$3)*J122),$C$2-I18)</f>
        <v>9.2286188777602156</v>
      </c>
      <c r="J121" s="3">
        <f t="shared" si="74"/>
        <v>7.5557160882383867</v>
      </c>
      <c r="K121" s="3">
        <f t="shared" si="74"/>
        <v>5.9482539798362382</v>
      </c>
      <c r="L121" s="3">
        <f t="shared" si="74"/>
        <v>4.4435419990951024</v>
      </c>
      <c r="M121" s="3">
        <f t="shared" si="74"/>
        <v>3.0865781215573391</v>
      </c>
      <c r="N121" s="3">
        <f t="shared" si="74"/>
        <v>1.9346259196678774</v>
      </c>
      <c r="O121" s="3">
        <f t="shared" si="74"/>
        <v>1.0382351269867267</v>
      </c>
      <c r="P121" s="3">
        <f t="shared" si="74"/>
        <v>0.43114960139934949</v>
      </c>
      <c r="Q121" s="3">
        <f t="shared" si="74"/>
        <v>0.10589618419222881</v>
      </c>
      <c r="R121" s="3">
        <f t="shared" si="74"/>
        <v>0</v>
      </c>
      <c r="S121" s="3">
        <f t="shared" si="74"/>
        <v>0</v>
      </c>
      <c r="T121" s="3">
        <f t="shared" si="74"/>
        <v>0</v>
      </c>
      <c r="U121" s="3">
        <f t="shared" si="74"/>
        <v>0</v>
      </c>
      <c r="V121" s="22">
        <f t="shared" si="68"/>
        <v>0</v>
      </c>
    </row>
    <row r="122" spans="1:22" x14ac:dyDescent="0.25">
      <c r="A122">
        <v>8</v>
      </c>
      <c r="J122" s="3">
        <f t="shared" ref="J122:U122" si="75">MAX(EXP(-$C$3*$E$5)*($E$3*K122+(1-$E$3)*K123),$C$2-J19)</f>
        <v>10.929088971854171</v>
      </c>
      <c r="K122" s="3">
        <f t="shared" si="75"/>
        <v>9.1879093921270236</v>
      </c>
      <c r="L122" s="3">
        <f t="shared" si="75"/>
        <v>7.4746096785499763</v>
      </c>
      <c r="M122" s="3">
        <f t="shared" si="75"/>
        <v>5.8187908680340295</v>
      </c>
      <c r="N122" s="3">
        <f t="shared" si="75"/>
        <v>4.2531341660224298</v>
      </c>
      <c r="O122" s="3">
        <f t="shared" si="75"/>
        <v>2.8417547195546029</v>
      </c>
      <c r="P122" s="3">
        <f t="shared" si="75"/>
        <v>1.6522285891651129</v>
      </c>
      <c r="Q122" s="3">
        <f t="shared" si="75"/>
        <v>0.75993641891439234</v>
      </c>
      <c r="R122" s="3">
        <f t="shared" si="75"/>
        <v>0.21289658018585714</v>
      </c>
      <c r="S122" s="3">
        <f t="shared" si="75"/>
        <v>0</v>
      </c>
      <c r="T122" s="3">
        <f t="shared" si="75"/>
        <v>0</v>
      </c>
      <c r="U122" s="3">
        <f t="shared" si="75"/>
        <v>0</v>
      </c>
      <c r="V122" s="22">
        <f t="shared" si="68"/>
        <v>0</v>
      </c>
    </row>
    <row r="123" spans="1:22" x14ac:dyDescent="0.25">
      <c r="A123">
        <v>9</v>
      </c>
      <c r="K123" s="3">
        <f t="shared" ref="K123:U123" si="76">MAX(EXP(-$C$3*$E$5)*($E$3*L123+(1-$E$3)*L124),$C$2-K20)</f>
        <v>12.646358733653678</v>
      </c>
      <c r="L123" s="3">
        <f t="shared" si="76"/>
        <v>10.929088971854178</v>
      </c>
      <c r="M123" s="3">
        <f t="shared" si="76"/>
        <v>9.155490455006138</v>
      </c>
      <c r="N123" s="3">
        <f t="shared" si="76"/>
        <v>7.4064716615198121</v>
      </c>
      <c r="O123" s="3">
        <f t="shared" si="76"/>
        <v>5.6830379878724049</v>
      </c>
      <c r="P123" s="3">
        <f t="shared" si="76"/>
        <v>4.0458981205957407</v>
      </c>
      <c r="Q123" s="3">
        <f t="shared" si="76"/>
        <v>2.5548431537934193</v>
      </c>
      <c r="R123" s="3">
        <f t="shared" si="76"/>
        <v>1.3129656558117753</v>
      </c>
      <c r="S123" s="3">
        <f t="shared" si="76"/>
        <v>0.42801309792765202</v>
      </c>
      <c r="T123" s="3">
        <f t="shared" si="76"/>
        <v>0</v>
      </c>
      <c r="U123" s="3">
        <f t="shared" si="76"/>
        <v>0</v>
      </c>
      <c r="V123" s="22">
        <f t="shared" si="68"/>
        <v>0</v>
      </c>
    </row>
    <row r="124" spans="1:22" x14ac:dyDescent="0.25">
      <c r="A124">
        <v>10</v>
      </c>
      <c r="K124" s="3"/>
      <c r="L124" s="3">
        <f t="shared" ref="L124:U124" si="77">MAX(EXP(-$C$3*$E$5)*($E$3*M124+(1-$E$3)*M125),$C$2-L21)</f>
        <v>14.309088718358325</v>
      </c>
      <c r="M124" s="3">
        <f t="shared" si="77"/>
        <v>12.646358733653678</v>
      </c>
      <c r="N124" s="3">
        <f t="shared" si="77"/>
        <v>10.929088971854178</v>
      </c>
      <c r="O124" s="3">
        <f t="shared" si="77"/>
        <v>9.155490455006138</v>
      </c>
      <c r="P124" s="3">
        <f t="shared" si="77"/>
        <v>7.342669660611767</v>
      </c>
      <c r="Q124" s="3">
        <f t="shared" si="77"/>
        <v>5.5559238486466125</v>
      </c>
      <c r="R124" s="3">
        <f t="shared" si="77"/>
        <v>3.8114292486585373</v>
      </c>
      <c r="S124" s="3">
        <f t="shared" si="77"/>
        <v>2.2077193521499701</v>
      </c>
      <c r="T124" s="3">
        <f t="shared" si="77"/>
        <v>0.86048921893295682</v>
      </c>
      <c r="U124" s="3">
        <f t="shared" si="77"/>
        <v>0</v>
      </c>
      <c r="V124" s="22">
        <f t="shared" si="68"/>
        <v>0</v>
      </c>
    </row>
    <row r="125" spans="1:22" x14ac:dyDescent="0.25">
      <c r="A125">
        <v>11</v>
      </c>
      <c r="K125" s="3"/>
      <c r="L125" s="3"/>
      <c r="M125" s="3">
        <f t="shared" ref="M125:U125" si="78">MAX(EXP(-$C$3*$E$5)*($E$3*N125+(1-$E$3)*N126),$C$2-M22)</f>
        <v>15.919011086722193</v>
      </c>
      <c r="N125" s="3">
        <f t="shared" si="78"/>
        <v>14.309088718358325</v>
      </c>
      <c r="O125" s="3">
        <f t="shared" si="78"/>
        <v>12.646358733653678</v>
      </c>
      <c r="P125" s="3">
        <f t="shared" si="78"/>
        <v>10.929088971854178</v>
      </c>
      <c r="Q125" s="3">
        <f t="shared" si="78"/>
        <v>9.155490455006138</v>
      </c>
      <c r="R125" s="3">
        <f t="shared" si="78"/>
        <v>7.3237155242758121</v>
      </c>
      <c r="S125" s="3">
        <f t="shared" si="78"/>
        <v>5.4348195039851372</v>
      </c>
      <c r="T125" s="3">
        <f t="shared" si="78"/>
        <v>3.5701503810829904</v>
      </c>
      <c r="U125" s="3">
        <f t="shared" si="78"/>
        <v>1.7299510213236713</v>
      </c>
      <c r="V125" s="22">
        <f t="shared" si="68"/>
        <v>0</v>
      </c>
    </row>
    <row r="126" spans="1:22" x14ac:dyDescent="0.25">
      <c r="A126">
        <v>12</v>
      </c>
      <c r="K126" s="3"/>
      <c r="L126" s="3"/>
      <c r="M126" s="3"/>
      <c r="N126" s="3">
        <f t="shared" ref="N126:U126" si="79">MAX(EXP(-$C$3*$E$5)*($E$3*O126+(1-$E$3)*O127),$C$2-N23)</f>
        <v>17.477802986790515</v>
      </c>
      <c r="O126" s="3">
        <f t="shared" si="79"/>
        <v>15.919011086722193</v>
      </c>
      <c r="P126" s="3">
        <f t="shared" si="79"/>
        <v>14.309088718358325</v>
      </c>
      <c r="Q126" s="3">
        <f t="shared" si="79"/>
        <v>12.646358733653678</v>
      </c>
      <c r="R126" s="3">
        <f t="shared" si="79"/>
        <v>10.929088971854178</v>
      </c>
      <c r="S126" s="3">
        <f t="shared" si="79"/>
        <v>9.155490455006138</v>
      </c>
      <c r="T126" s="3">
        <f t="shared" si="79"/>
        <v>7.3237155242758121</v>
      </c>
      <c r="U126" s="3">
        <f t="shared" si="79"/>
        <v>5.4318559151376959</v>
      </c>
      <c r="V126" s="22">
        <f t="shared" si="68"/>
        <v>3.4779407694264037</v>
      </c>
    </row>
    <row r="127" spans="1:22" x14ac:dyDescent="0.25">
      <c r="A127">
        <v>13</v>
      </c>
      <c r="K127" s="3"/>
      <c r="L127" s="3"/>
      <c r="M127" s="3"/>
      <c r="N127" s="3"/>
      <c r="O127" s="3">
        <f t="shared" ref="O127:U127" si="80">MAX(EXP(-$C$3*$E$5)*($E$3*P127+(1-$E$3)*P128),$C$2-O24)</f>
        <v>18.987088301080547</v>
      </c>
      <c r="P127" s="3">
        <f t="shared" si="80"/>
        <v>17.477802986790515</v>
      </c>
      <c r="Q127" s="3">
        <f t="shared" si="80"/>
        <v>15.919011086722193</v>
      </c>
      <c r="R127" s="3">
        <f t="shared" si="80"/>
        <v>14.309088718358325</v>
      </c>
      <c r="S127" s="3">
        <f t="shared" si="80"/>
        <v>12.646358733653678</v>
      </c>
      <c r="T127" s="3">
        <f t="shared" si="80"/>
        <v>10.929088971854178</v>
      </c>
      <c r="U127" s="3">
        <f t="shared" si="80"/>
        <v>9.155490455006138</v>
      </c>
      <c r="V127" s="22">
        <f t="shared" si="68"/>
        <v>7.3237155242758121</v>
      </c>
    </row>
    <row r="128" spans="1:22" x14ac:dyDescent="0.25">
      <c r="A128">
        <v>14</v>
      </c>
      <c r="K128" s="3"/>
      <c r="L128" s="3"/>
      <c r="M128" s="3"/>
      <c r="N128" s="3"/>
      <c r="O128" s="3"/>
      <c r="P128" s="3">
        <f t="shared" ref="P128:U128" si="81">MAX(EXP(-$C$3*$E$5)*($E$3*Q128+(1-$E$3)*Q129),$C$2-P25)</f>
        <v>20.448439338272692</v>
      </c>
      <c r="Q128" s="3">
        <f t="shared" si="81"/>
        <v>18.987088301080547</v>
      </c>
      <c r="R128" s="3">
        <f t="shared" si="81"/>
        <v>17.477802986790515</v>
      </c>
      <c r="S128" s="3">
        <f t="shared" si="81"/>
        <v>15.919011086722193</v>
      </c>
      <c r="T128" s="3">
        <f t="shared" si="81"/>
        <v>14.309088718358325</v>
      </c>
      <c r="U128" s="3">
        <f t="shared" si="81"/>
        <v>12.646358733653678</v>
      </c>
      <c r="V128" s="22">
        <f t="shared" si="68"/>
        <v>10.929088971854178</v>
      </c>
    </row>
    <row r="129" spans="1:22" x14ac:dyDescent="0.25">
      <c r="A129">
        <v>15</v>
      </c>
      <c r="K129" s="3"/>
      <c r="L129" s="3"/>
      <c r="M129" s="3"/>
      <c r="N129" s="3"/>
      <c r="O129" s="3"/>
      <c r="P129" s="3"/>
      <c r="Q129" s="3">
        <f>MAX(EXP(-$C$3*$E$5)*($E$3*R129+(1-$E$3)*R130),$C$2-Q26)</f>
        <v>21.863378471174229</v>
      </c>
      <c r="R129" s="3">
        <f>MAX(EXP(-$C$3*$E$5)*($E$3*S129+(1-$E$3)*S130),$C$2-R26)</f>
        <v>20.448439338272699</v>
      </c>
      <c r="S129" s="3">
        <f>MAX(EXP(-$C$3*$E$5)*($E$3*T129+(1-$E$3)*T130),$C$2-S26)</f>
        <v>18.987088301080554</v>
      </c>
      <c r="T129" s="3">
        <f>MAX(EXP(-$C$3*$E$5)*($E$3*U129+(1-$E$3)*U130),$C$2-T26)</f>
        <v>17.477802986790522</v>
      </c>
      <c r="U129" s="3">
        <f>MAX(EXP(-$C$3*$E$5)*($E$3*V129+(1-$E$3)*V130),$C$2-U26)</f>
        <v>15.9190110867222</v>
      </c>
      <c r="V129" s="22">
        <f t="shared" si="68"/>
        <v>14.309088718358332</v>
      </c>
    </row>
    <row r="130" spans="1:22" x14ac:dyDescent="0.25">
      <c r="A130">
        <v>16</v>
      </c>
      <c r="K130" s="3"/>
      <c r="L130" s="3"/>
      <c r="M130" s="3"/>
      <c r="N130" s="3"/>
      <c r="O130" s="3"/>
      <c r="P130" s="3"/>
      <c r="Q130" s="3"/>
      <c r="R130" s="3">
        <f>MAX(EXP(-$C$3*$E$5)*($E$3*S130+(1-$E$3)*S131),$C$2-R27)</f>
        <v>23.233379722661972</v>
      </c>
      <c r="S130" s="3">
        <f>MAX(EXP(-$C$3*$E$5)*($E$3*T130+(1-$E$3)*T131),$C$2-S27)</f>
        <v>21.863378471174236</v>
      </c>
      <c r="T130" s="3">
        <f>MAX(EXP(-$C$3*$E$5)*($E$3*U130+(1-$E$3)*U131),$C$2-T27)</f>
        <v>20.448439338272706</v>
      </c>
      <c r="U130" s="3">
        <f>MAX(EXP(-$C$3*$E$5)*($E$3*V130+(1-$E$3)*V131),$C$2-U27)</f>
        <v>18.987088301080561</v>
      </c>
      <c r="V130" s="22">
        <f t="shared" si="68"/>
        <v>17.477802986790529</v>
      </c>
    </row>
    <row r="131" spans="1:22" x14ac:dyDescent="0.25">
      <c r="A131">
        <v>17</v>
      </c>
      <c r="K131" s="3"/>
      <c r="L131" s="3"/>
      <c r="M131" s="3"/>
      <c r="N131" s="3"/>
      <c r="O131" s="3"/>
      <c r="P131" s="3"/>
      <c r="Q131" s="3"/>
      <c r="R131" s="3"/>
      <c r="S131" s="3">
        <f>MAX(EXP(-$C$3*$E$5)*($E$3*T131+(1-$E$3)*T132),$C$2-S28)</f>
        <v>24.559870301256062</v>
      </c>
      <c r="T131" s="3">
        <f>MAX(EXP(-$C$3*$E$5)*($E$3*U131+(1-$E$3)*U132),$C$2-T28)</f>
        <v>23.233379722661972</v>
      </c>
      <c r="U131" s="3">
        <f>MAX(EXP(-$C$3*$E$5)*($E$3*V131+(1-$E$3)*V132),$C$2-U28)</f>
        <v>21.863378471174236</v>
      </c>
      <c r="V131" s="22">
        <f t="shared" si="68"/>
        <v>20.448439338272706</v>
      </c>
    </row>
    <row r="132" spans="1:22" x14ac:dyDescent="0.25">
      <c r="A132">
        <v>18</v>
      </c>
      <c r="K132" s="3"/>
      <c r="L132" s="3"/>
      <c r="M132" s="3"/>
      <c r="N132" s="3"/>
      <c r="O132" s="3"/>
      <c r="P132" s="3"/>
      <c r="Q132" s="3"/>
      <c r="R132" s="3"/>
      <c r="S132" s="3"/>
      <c r="T132" s="3">
        <f>MAX(EXP(-$C$3*$E$5)*($E$3*U132+(1-$E$3)*U133),$C$2-T29)</f>
        <v>25.844232087924567</v>
      </c>
      <c r="U132" s="3">
        <f>MAX(EXP(-$C$3*$E$5)*($E$3*V132+(1-$E$3)*V133),$C$2-U29)</f>
        <v>24.559870301256062</v>
      </c>
      <c r="V132" s="22">
        <f t="shared" si="68"/>
        <v>23.233379722661972</v>
      </c>
    </row>
    <row r="133" spans="1:22" x14ac:dyDescent="0.25">
      <c r="A133">
        <v>19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>
        <f>MAX(EXP(-$C$3*$E$5)*($E$3*V133+(1-$E$3)*V134),$C$2-U30)</f>
        <v>27.087803075667779</v>
      </c>
      <c r="V133" s="22">
        <f t="shared" si="68"/>
        <v>25.844232087924574</v>
      </c>
    </row>
    <row r="134" spans="1:22" x14ac:dyDescent="0.25">
      <c r="A134">
        <v>20</v>
      </c>
      <c r="V134" s="22">
        <f t="shared" si="68"/>
        <v>28.291878763381902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K7" sqref="K7"/>
    </sheetView>
  </sheetViews>
  <sheetFormatPr baseColWidth="10" defaultRowHeight="20.399999999999999" x14ac:dyDescent="0.35"/>
  <cols>
    <col min="1" max="1" width="9.109375" customWidth="1"/>
    <col min="2" max="2" width="18.88671875" customWidth="1"/>
    <col min="3" max="3" width="7.6640625" customWidth="1"/>
    <col min="4" max="4" width="5.44140625" customWidth="1"/>
    <col min="5" max="5" width="5" customWidth="1"/>
    <col min="7" max="7" width="16.6640625" style="19" customWidth="1"/>
    <col min="9" max="9" width="2.88671875" customWidth="1"/>
  </cols>
  <sheetData>
    <row r="1" spans="2:8" x14ac:dyDescent="0.35">
      <c r="B1" t="s">
        <v>40</v>
      </c>
      <c r="C1">
        <v>105</v>
      </c>
      <c r="E1" s="2"/>
      <c r="F1" t="s">
        <v>6</v>
      </c>
      <c r="G1" s="19">
        <f>(LN(C1/C2)+(C3+C4*C4/2)*C5)/(C4*SQRT(C5))</f>
        <v>0.14250000000000002</v>
      </c>
    </row>
    <row r="2" spans="2:8" x14ac:dyDescent="0.35">
      <c r="B2" t="s">
        <v>41</v>
      </c>
      <c r="C2">
        <v>105</v>
      </c>
      <c r="E2" s="2"/>
      <c r="F2" t="s">
        <v>7</v>
      </c>
      <c r="G2" s="19">
        <f>G1-C4*SQRT(C5)</f>
        <v>1.7500000000000016E-2</v>
      </c>
    </row>
    <row r="3" spans="2:8" x14ac:dyDescent="0.35">
      <c r="B3" t="s">
        <v>43</v>
      </c>
      <c r="C3" s="1">
        <v>0.04</v>
      </c>
      <c r="E3" s="2"/>
    </row>
    <row r="4" spans="2:8" ht="21" x14ac:dyDescent="0.4">
      <c r="B4" t="s">
        <v>42</v>
      </c>
      <c r="C4" s="1">
        <v>0.25</v>
      </c>
      <c r="F4" s="18" t="s">
        <v>11</v>
      </c>
      <c r="G4" s="20">
        <f>C1*NORMDIST(G1,0,1,TRUE)-C2*EXP(-C3*C5)*NORMDIST(G2,0,1,TRUE)</f>
        <v>5.7456916968273006</v>
      </c>
    </row>
    <row r="5" spans="2:8" ht="21" x14ac:dyDescent="0.4">
      <c r="B5" t="s">
        <v>44</v>
      </c>
      <c r="C5">
        <f>1/4</f>
        <v>0.25</v>
      </c>
      <c r="F5" s="18" t="s">
        <v>12</v>
      </c>
      <c r="G5" s="20">
        <f>G4+C2*EXP(-C3*C5)-C1</f>
        <v>4.7009242404899396</v>
      </c>
      <c r="H5" t="s">
        <v>38</v>
      </c>
    </row>
    <row r="7" spans="2:8" ht="21" x14ac:dyDescent="0.4">
      <c r="F7" t="s">
        <v>39</v>
      </c>
      <c r="G7" s="21">
        <f>C2*EXP(-C3*C5)*NORMDIST(-G2,0,1,TRUE)-C1*NORMDIST(-G1,0,1,TRUE)</f>
        <v>4.7009242404899467</v>
      </c>
      <c r="H7" s="7" t="str">
        <f>IF(INT(G5*100000)=INT(G7*100000),"Ok","Pb")</f>
        <v>Ok</v>
      </c>
    </row>
    <row r="9" spans="2:8" x14ac:dyDescent="0.35">
      <c r="F9" t="s">
        <v>6</v>
      </c>
      <c r="G9" s="19">
        <f>(LN(C1/C2)+(C3-C11+C4*C4/2)*C5)/(C4*SQRT(C5))</f>
        <v>0.1225</v>
      </c>
    </row>
    <row r="10" spans="2:8" x14ac:dyDescent="0.35">
      <c r="F10" t="s">
        <v>7</v>
      </c>
      <c r="G10" s="19">
        <f>G9-C4*SQRT(C5)</f>
        <v>-2.5000000000000022E-3</v>
      </c>
    </row>
    <row r="11" spans="2:8" x14ac:dyDescent="0.35">
      <c r="B11" t="s">
        <v>0</v>
      </c>
      <c r="C11" s="1">
        <v>0.01</v>
      </c>
    </row>
    <row r="12" spans="2:8" ht="21" x14ac:dyDescent="0.4">
      <c r="F12" s="18" t="s">
        <v>69</v>
      </c>
      <c r="G12" s="20">
        <f>C1*EXP(-C11*C5)*NORMDIST(G9,0,1,TRUE)-C2*EXP(-C3*C5)*NORMDIST(G10,0,1,TRUE)</f>
        <v>5.6007874823004187</v>
      </c>
    </row>
    <row r="13" spans="2:8" ht="21" x14ac:dyDescent="0.4">
      <c r="F13" s="18" t="s">
        <v>70</v>
      </c>
      <c r="G13" s="20">
        <f>G12+C2*EXP(-C3*C5)-C1*EXP(-C11*C5)</f>
        <v>4.8181921742297504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2"/>
  <sheetViews>
    <sheetView workbookViewId="0">
      <pane ySplit="9240" topLeftCell="A151"/>
      <selection activeCell="G34" sqref="G34"/>
      <selection pane="bottomLeft" activeCell="T146" sqref="T146"/>
    </sheetView>
  </sheetViews>
  <sheetFormatPr baseColWidth="10" defaultRowHeight="13.2" x14ac:dyDescent="0.25"/>
  <cols>
    <col min="1" max="1" width="4.6640625" customWidth="1"/>
    <col min="9" max="9" width="6.33203125" customWidth="1"/>
    <col min="10" max="10" width="11.44140625" style="3"/>
    <col min="11" max="11" width="1.88671875" style="3" customWidth="1"/>
    <col min="12" max="13" width="8.44140625" style="3" customWidth="1"/>
    <col min="14" max="14" width="2.44140625" style="3" customWidth="1"/>
    <col min="15" max="15" width="8.88671875" style="3" customWidth="1"/>
    <col min="16" max="16" width="1.88671875" style="3" customWidth="1"/>
    <col min="17" max="17" width="7.88671875" style="3" customWidth="1"/>
  </cols>
  <sheetData>
    <row r="1" spans="2:17" x14ac:dyDescent="0.25">
      <c r="I1" t="s">
        <v>45</v>
      </c>
      <c r="J1" s="3" t="s">
        <v>22</v>
      </c>
      <c r="L1" s="14" t="s">
        <v>57</v>
      </c>
      <c r="M1" s="14" t="s">
        <v>58</v>
      </c>
      <c r="O1" s="14" t="s">
        <v>59</v>
      </c>
      <c r="P1" s="14"/>
      <c r="Q1" s="4" t="s">
        <v>60</v>
      </c>
    </row>
    <row r="2" spans="2:17" ht="13.8" thickBot="1" x14ac:dyDescent="0.3">
      <c r="I2">
        <v>0.25</v>
      </c>
      <c r="J2" s="3">
        <v>90</v>
      </c>
      <c r="L2" s="3">
        <f>MAX(J2-$C$6,0)-$C$8</f>
        <v>-5.7460000000000004</v>
      </c>
      <c r="M2" s="3">
        <f>MAX($D$6-J2,0)-$D$8</f>
        <v>10.298999999999999</v>
      </c>
      <c r="O2" s="3">
        <f>L2+2*M2</f>
        <v>14.851999999999999</v>
      </c>
      <c r="Q2" s="3">
        <f>2*L2+M2</f>
        <v>-1.1930000000000014</v>
      </c>
    </row>
    <row r="3" spans="2:17" ht="13.8" thickBot="1" x14ac:dyDescent="0.3">
      <c r="B3" s="32" t="s">
        <v>59</v>
      </c>
      <c r="C3" s="11" t="s">
        <v>19</v>
      </c>
      <c r="D3" s="11" t="s">
        <v>36</v>
      </c>
      <c r="F3" s="32" t="s">
        <v>60</v>
      </c>
      <c r="G3" s="11" t="s">
        <v>19</v>
      </c>
      <c r="H3" s="11" t="s">
        <v>36</v>
      </c>
      <c r="J3" s="3">
        <f>J2+$I$2</f>
        <v>90.25</v>
      </c>
      <c r="L3" s="3">
        <f t="shared" ref="L3:L66" si="0">MAX(J3-$C$6,0)-$C$8</f>
        <v>-5.7460000000000004</v>
      </c>
      <c r="M3" s="3">
        <f t="shared" ref="M3:M66" si="1">MAX($D$6-J3,0)-$D$8</f>
        <v>10.048999999999999</v>
      </c>
      <c r="O3" s="3">
        <f t="shared" ref="O3:O66" si="2">L3+2*M3</f>
        <v>14.351999999999999</v>
      </c>
      <c r="Q3" s="3">
        <f t="shared" ref="Q3:Q66" si="3">2*L3+M3</f>
        <v>-1.4430000000000014</v>
      </c>
    </row>
    <row r="4" spans="2:17" x14ac:dyDescent="0.25">
      <c r="B4" s="9" t="s">
        <v>16</v>
      </c>
      <c r="C4" s="10" t="s">
        <v>17</v>
      </c>
      <c r="D4" s="31" t="s">
        <v>17</v>
      </c>
      <c r="F4" s="9" t="s">
        <v>16</v>
      </c>
      <c r="G4" s="10" t="s">
        <v>17</v>
      </c>
      <c r="H4" s="31" t="s">
        <v>17</v>
      </c>
      <c r="J4" s="3">
        <f t="shared" ref="J4:J67" si="4">J3+$I$2</f>
        <v>90.5</v>
      </c>
      <c r="L4" s="3">
        <f t="shared" si="0"/>
        <v>-5.7460000000000004</v>
      </c>
      <c r="M4" s="3">
        <f t="shared" si="1"/>
        <v>9.7989999999999995</v>
      </c>
      <c r="O4" s="3">
        <f t="shared" si="2"/>
        <v>13.851999999999999</v>
      </c>
      <c r="Q4" s="3">
        <f t="shared" si="3"/>
        <v>-1.6930000000000014</v>
      </c>
    </row>
    <row r="5" spans="2:17" x14ac:dyDescent="0.25">
      <c r="B5" s="9" t="s">
        <v>26</v>
      </c>
      <c r="C5" s="10">
        <v>1</v>
      </c>
      <c r="D5" s="10">
        <v>2</v>
      </c>
      <c r="F5" s="9" t="s">
        <v>26</v>
      </c>
      <c r="G5" s="10">
        <v>2</v>
      </c>
      <c r="H5" s="10">
        <v>1</v>
      </c>
      <c r="J5" s="3">
        <f t="shared" si="4"/>
        <v>90.75</v>
      </c>
      <c r="L5" s="3">
        <f t="shared" si="0"/>
        <v>-5.7460000000000004</v>
      </c>
      <c r="M5" s="3">
        <f t="shared" si="1"/>
        <v>9.5489999999999995</v>
      </c>
      <c r="O5" s="3">
        <f t="shared" si="2"/>
        <v>13.351999999999999</v>
      </c>
      <c r="Q5" s="3">
        <f t="shared" si="3"/>
        <v>-1.9430000000000014</v>
      </c>
    </row>
    <row r="6" spans="2:17" x14ac:dyDescent="0.25">
      <c r="B6" s="6" t="s">
        <v>13</v>
      </c>
      <c r="C6" s="13">
        <v>105</v>
      </c>
      <c r="D6" s="13">
        <v>105</v>
      </c>
      <c r="F6" s="6" t="s">
        <v>13</v>
      </c>
      <c r="G6" s="13">
        <v>105</v>
      </c>
      <c r="H6" s="13">
        <v>105</v>
      </c>
      <c r="J6" s="3">
        <f t="shared" si="4"/>
        <v>91</v>
      </c>
      <c r="L6" s="3">
        <f t="shared" si="0"/>
        <v>-5.7460000000000004</v>
      </c>
      <c r="M6" s="3">
        <f t="shared" si="1"/>
        <v>9.2989999999999995</v>
      </c>
      <c r="O6" s="3">
        <f t="shared" si="2"/>
        <v>12.851999999999999</v>
      </c>
      <c r="Q6" s="3">
        <f t="shared" si="3"/>
        <v>-2.1930000000000014</v>
      </c>
    </row>
    <row r="7" spans="2:17" x14ac:dyDescent="0.25">
      <c r="B7" s="6" t="s">
        <v>14</v>
      </c>
      <c r="C7" s="8">
        <v>3</v>
      </c>
      <c r="D7" s="8">
        <v>3</v>
      </c>
      <c r="F7" s="6" t="s">
        <v>14</v>
      </c>
      <c r="G7" s="8">
        <v>3</v>
      </c>
      <c r="H7" s="8">
        <v>3</v>
      </c>
      <c r="J7" s="3">
        <f t="shared" si="4"/>
        <v>91.25</v>
      </c>
      <c r="L7" s="3">
        <f t="shared" si="0"/>
        <v>-5.7460000000000004</v>
      </c>
      <c r="M7" s="3">
        <f t="shared" si="1"/>
        <v>9.0489999999999995</v>
      </c>
      <c r="O7" s="3">
        <f t="shared" si="2"/>
        <v>12.351999999999999</v>
      </c>
      <c r="Q7" s="3">
        <f t="shared" si="3"/>
        <v>-2.4430000000000014</v>
      </c>
    </row>
    <row r="8" spans="2:17" x14ac:dyDescent="0.25">
      <c r="B8" s="6" t="s">
        <v>15</v>
      </c>
      <c r="C8" s="8">
        <v>5.7460000000000004</v>
      </c>
      <c r="D8" s="8">
        <v>4.7009999999999996</v>
      </c>
      <c r="F8" s="6" t="s">
        <v>15</v>
      </c>
      <c r="G8" s="8">
        <v>5.7460000000000004</v>
      </c>
      <c r="H8" s="8">
        <v>4.7009999999999996</v>
      </c>
      <c r="J8" s="3">
        <f t="shared" si="4"/>
        <v>91.5</v>
      </c>
      <c r="L8" s="3">
        <f t="shared" si="0"/>
        <v>-5.7460000000000004</v>
      </c>
      <c r="M8" s="3">
        <f t="shared" si="1"/>
        <v>8.7989999999999995</v>
      </c>
      <c r="O8" s="3">
        <f t="shared" si="2"/>
        <v>11.851999999999999</v>
      </c>
      <c r="Q8" s="3">
        <f t="shared" si="3"/>
        <v>-2.6930000000000014</v>
      </c>
    </row>
    <row r="9" spans="2:17" x14ac:dyDescent="0.25">
      <c r="B9" s="16" t="s">
        <v>56</v>
      </c>
      <c r="J9" s="3">
        <f t="shared" si="4"/>
        <v>91.75</v>
      </c>
      <c r="L9" s="3">
        <f t="shared" si="0"/>
        <v>-5.7460000000000004</v>
      </c>
      <c r="M9" s="3">
        <f t="shared" si="1"/>
        <v>8.5489999999999995</v>
      </c>
      <c r="O9" s="3">
        <f t="shared" si="2"/>
        <v>11.351999999999999</v>
      </c>
      <c r="Q9" s="3">
        <f t="shared" si="3"/>
        <v>-2.9430000000000014</v>
      </c>
    </row>
    <row r="10" spans="2:17" x14ac:dyDescent="0.25">
      <c r="J10" s="3">
        <f t="shared" si="4"/>
        <v>92</v>
      </c>
      <c r="L10" s="3">
        <f t="shared" si="0"/>
        <v>-5.7460000000000004</v>
      </c>
      <c r="M10" s="3">
        <f t="shared" si="1"/>
        <v>8.2989999999999995</v>
      </c>
      <c r="O10" s="3">
        <f t="shared" si="2"/>
        <v>10.851999999999999</v>
      </c>
      <c r="Q10" s="3">
        <f t="shared" si="3"/>
        <v>-3.1930000000000014</v>
      </c>
    </row>
    <row r="11" spans="2:17" x14ac:dyDescent="0.25">
      <c r="J11" s="3">
        <f t="shared" si="4"/>
        <v>92.25</v>
      </c>
      <c r="L11" s="3">
        <f t="shared" si="0"/>
        <v>-5.7460000000000004</v>
      </c>
      <c r="M11" s="3">
        <f t="shared" si="1"/>
        <v>8.0489999999999995</v>
      </c>
      <c r="O11" s="3">
        <f t="shared" si="2"/>
        <v>10.351999999999999</v>
      </c>
      <c r="Q11" s="3">
        <f t="shared" si="3"/>
        <v>-3.4430000000000014</v>
      </c>
    </row>
    <row r="12" spans="2:17" x14ac:dyDescent="0.25">
      <c r="J12" s="3">
        <f t="shared" si="4"/>
        <v>92.5</v>
      </c>
      <c r="L12" s="3">
        <f t="shared" si="0"/>
        <v>-5.7460000000000004</v>
      </c>
      <c r="M12" s="3">
        <f t="shared" si="1"/>
        <v>7.7990000000000004</v>
      </c>
      <c r="O12" s="3">
        <f t="shared" si="2"/>
        <v>9.8520000000000003</v>
      </c>
      <c r="Q12" s="3">
        <f t="shared" si="3"/>
        <v>-3.6930000000000005</v>
      </c>
    </row>
    <row r="13" spans="2:17" x14ac:dyDescent="0.25">
      <c r="J13" s="3">
        <f t="shared" si="4"/>
        <v>92.75</v>
      </c>
      <c r="L13" s="3">
        <f t="shared" si="0"/>
        <v>-5.7460000000000004</v>
      </c>
      <c r="M13" s="3">
        <f t="shared" si="1"/>
        <v>7.5490000000000004</v>
      </c>
      <c r="O13" s="3">
        <f t="shared" si="2"/>
        <v>9.3520000000000003</v>
      </c>
      <c r="Q13" s="3">
        <f t="shared" si="3"/>
        <v>-3.9430000000000005</v>
      </c>
    </row>
    <row r="14" spans="2:17" x14ac:dyDescent="0.25">
      <c r="J14" s="3">
        <f t="shared" si="4"/>
        <v>93</v>
      </c>
      <c r="L14" s="3">
        <f t="shared" si="0"/>
        <v>-5.7460000000000004</v>
      </c>
      <c r="M14" s="3">
        <f t="shared" si="1"/>
        <v>7.2990000000000004</v>
      </c>
      <c r="O14" s="3">
        <f t="shared" si="2"/>
        <v>8.8520000000000003</v>
      </c>
      <c r="Q14" s="3">
        <f t="shared" si="3"/>
        <v>-4.1930000000000005</v>
      </c>
    </row>
    <row r="15" spans="2:17" x14ac:dyDescent="0.25">
      <c r="J15" s="3">
        <f t="shared" si="4"/>
        <v>93.25</v>
      </c>
      <c r="L15" s="3">
        <f t="shared" si="0"/>
        <v>-5.7460000000000004</v>
      </c>
      <c r="M15" s="3">
        <f t="shared" si="1"/>
        <v>7.0490000000000004</v>
      </c>
      <c r="O15" s="3">
        <f t="shared" si="2"/>
        <v>8.3520000000000003</v>
      </c>
      <c r="Q15" s="3">
        <f t="shared" si="3"/>
        <v>-4.4430000000000005</v>
      </c>
    </row>
    <row r="16" spans="2:17" x14ac:dyDescent="0.25">
      <c r="J16" s="3">
        <f t="shared" si="4"/>
        <v>93.5</v>
      </c>
      <c r="L16" s="3">
        <f t="shared" si="0"/>
        <v>-5.7460000000000004</v>
      </c>
      <c r="M16" s="3">
        <f t="shared" si="1"/>
        <v>6.7990000000000004</v>
      </c>
      <c r="O16" s="3">
        <f t="shared" si="2"/>
        <v>7.8520000000000003</v>
      </c>
      <c r="Q16" s="3">
        <f t="shared" si="3"/>
        <v>-4.6930000000000005</v>
      </c>
    </row>
    <row r="17" spans="10:17" x14ac:dyDescent="0.25">
      <c r="J17" s="3">
        <f t="shared" si="4"/>
        <v>93.75</v>
      </c>
      <c r="L17" s="3">
        <f t="shared" si="0"/>
        <v>-5.7460000000000004</v>
      </c>
      <c r="M17" s="3">
        <f t="shared" si="1"/>
        <v>6.5490000000000004</v>
      </c>
      <c r="O17" s="3">
        <f t="shared" si="2"/>
        <v>7.3520000000000003</v>
      </c>
      <c r="Q17" s="3">
        <f t="shared" si="3"/>
        <v>-4.9430000000000005</v>
      </c>
    </row>
    <row r="18" spans="10:17" x14ac:dyDescent="0.25">
      <c r="J18" s="3">
        <f t="shared" si="4"/>
        <v>94</v>
      </c>
      <c r="L18" s="3">
        <f t="shared" si="0"/>
        <v>-5.7460000000000004</v>
      </c>
      <c r="M18" s="3">
        <f t="shared" si="1"/>
        <v>6.2990000000000004</v>
      </c>
      <c r="O18" s="3">
        <f t="shared" si="2"/>
        <v>6.8520000000000003</v>
      </c>
      <c r="Q18" s="3">
        <f t="shared" si="3"/>
        <v>-5.1930000000000005</v>
      </c>
    </row>
    <row r="19" spans="10:17" x14ac:dyDescent="0.25">
      <c r="J19" s="3">
        <f t="shared" si="4"/>
        <v>94.25</v>
      </c>
      <c r="L19" s="3">
        <f t="shared" si="0"/>
        <v>-5.7460000000000004</v>
      </c>
      <c r="M19" s="3">
        <f t="shared" si="1"/>
        <v>6.0490000000000004</v>
      </c>
      <c r="O19" s="3">
        <f t="shared" si="2"/>
        <v>6.3520000000000003</v>
      </c>
      <c r="Q19" s="3">
        <f t="shared" si="3"/>
        <v>-5.4430000000000005</v>
      </c>
    </row>
    <row r="20" spans="10:17" x14ac:dyDescent="0.25">
      <c r="J20" s="3">
        <f t="shared" si="4"/>
        <v>94.5</v>
      </c>
      <c r="L20" s="3">
        <f t="shared" si="0"/>
        <v>-5.7460000000000004</v>
      </c>
      <c r="M20" s="3">
        <f t="shared" si="1"/>
        <v>5.7990000000000004</v>
      </c>
      <c r="O20" s="3">
        <f t="shared" si="2"/>
        <v>5.8520000000000003</v>
      </c>
      <c r="Q20" s="3">
        <f t="shared" si="3"/>
        <v>-5.6930000000000005</v>
      </c>
    </row>
    <row r="21" spans="10:17" x14ac:dyDescent="0.25">
      <c r="J21" s="3">
        <f t="shared" si="4"/>
        <v>94.75</v>
      </c>
      <c r="L21" s="3">
        <f t="shared" si="0"/>
        <v>-5.7460000000000004</v>
      </c>
      <c r="M21" s="3">
        <f t="shared" si="1"/>
        <v>5.5490000000000004</v>
      </c>
      <c r="O21" s="3">
        <f t="shared" si="2"/>
        <v>5.3520000000000003</v>
      </c>
      <c r="Q21" s="3">
        <f t="shared" si="3"/>
        <v>-5.9430000000000005</v>
      </c>
    </row>
    <row r="22" spans="10:17" x14ac:dyDescent="0.25">
      <c r="J22" s="3">
        <f t="shared" si="4"/>
        <v>95</v>
      </c>
      <c r="L22" s="3">
        <f t="shared" si="0"/>
        <v>-5.7460000000000004</v>
      </c>
      <c r="M22" s="3">
        <f t="shared" si="1"/>
        <v>5.2990000000000004</v>
      </c>
      <c r="O22" s="3">
        <f t="shared" si="2"/>
        <v>4.8520000000000003</v>
      </c>
      <c r="Q22" s="3">
        <f t="shared" si="3"/>
        <v>-6.1930000000000005</v>
      </c>
    </row>
    <row r="23" spans="10:17" x14ac:dyDescent="0.25">
      <c r="J23" s="3">
        <f t="shared" si="4"/>
        <v>95.25</v>
      </c>
      <c r="L23" s="3">
        <f t="shared" si="0"/>
        <v>-5.7460000000000004</v>
      </c>
      <c r="M23" s="3">
        <f t="shared" si="1"/>
        <v>5.0490000000000004</v>
      </c>
      <c r="O23" s="3">
        <f t="shared" si="2"/>
        <v>4.3520000000000003</v>
      </c>
      <c r="Q23" s="3">
        <f t="shared" si="3"/>
        <v>-6.4430000000000005</v>
      </c>
    </row>
    <row r="24" spans="10:17" x14ac:dyDescent="0.25">
      <c r="J24" s="3">
        <f t="shared" si="4"/>
        <v>95.5</v>
      </c>
      <c r="L24" s="3">
        <f t="shared" si="0"/>
        <v>-5.7460000000000004</v>
      </c>
      <c r="M24" s="3">
        <f t="shared" si="1"/>
        <v>4.7990000000000004</v>
      </c>
      <c r="O24" s="3">
        <f t="shared" si="2"/>
        <v>3.8520000000000003</v>
      </c>
      <c r="Q24" s="3">
        <f t="shared" si="3"/>
        <v>-6.6930000000000005</v>
      </c>
    </row>
    <row r="25" spans="10:17" x14ac:dyDescent="0.25">
      <c r="J25" s="3">
        <f t="shared" si="4"/>
        <v>95.75</v>
      </c>
      <c r="L25" s="3">
        <f t="shared" si="0"/>
        <v>-5.7460000000000004</v>
      </c>
      <c r="M25" s="3">
        <f t="shared" si="1"/>
        <v>4.5490000000000004</v>
      </c>
      <c r="O25" s="3">
        <f t="shared" si="2"/>
        <v>3.3520000000000003</v>
      </c>
      <c r="Q25" s="3">
        <f t="shared" si="3"/>
        <v>-6.9430000000000005</v>
      </c>
    </row>
    <row r="26" spans="10:17" x14ac:dyDescent="0.25">
      <c r="J26" s="3">
        <f t="shared" si="4"/>
        <v>96</v>
      </c>
      <c r="L26" s="3">
        <f t="shared" si="0"/>
        <v>-5.7460000000000004</v>
      </c>
      <c r="M26" s="3">
        <f t="shared" si="1"/>
        <v>4.2990000000000004</v>
      </c>
      <c r="O26" s="3">
        <f t="shared" si="2"/>
        <v>2.8520000000000003</v>
      </c>
      <c r="Q26" s="3">
        <f t="shared" si="3"/>
        <v>-7.1930000000000005</v>
      </c>
    </row>
    <row r="27" spans="10:17" x14ac:dyDescent="0.25">
      <c r="J27" s="3">
        <f t="shared" si="4"/>
        <v>96.25</v>
      </c>
      <c r="L27" s="3">
        <f t="shared" si="0"/>
        <v>-5.7460000000000004</v>
      </c>
      <c r="M27" s="3">
        <f t="shared" si="1"/>
        <v>4.0490000000000004</v>
      </c>
      <c r="O27" s="3">
        <f t="shared" si="2"/>
        <v>2.3520000000000003</v>
      </c>
      <c r="Q27" s="3">
        <f t="shared" si="3"/>
        <v>-7.4430000000000005</v>
      </c>
    </row>
    <row r="28" spans="10:17" x14ac:dyDescent="0.25">
      <c r="J28" s="3">
        <f t="shared" si="4"/>
        <v>96.5</v>
      </c>
      <c r="L28" s="3">
        <f t="shared" si="0"/>
        <v>-5.7460000000000004</v>
      </c>
      <c r="M28" s="3">
        <f t="shared" si="1"/>
        <v>3.7990000000000004</v>
      </c>
      <c r="O28" s="3">
        <f t="shared" si="2"/>
        <v>1.8520000000000003</v>
      </c>
      <c r="Q28" s="3">
        <f t="shared" si="3"/>
        <v>-7.6930000000000005</v>
      </c>
    </row>
    <row r="29" spans="10:17" x14ac:dyDescent="0.25">
      <c r="J29" s="3">
        <f t="shared" si="4"/>
        <v>96.75</v>
      </c>
      <c r="L29" s="3">
        <f t="shared" si="0"/>
        <v>-5.7460000000000004</v>
      </c>
      <c r="M29" s="3">
        <f t="shared" si="1"/>
        <v>3.5490000000000004</v>
      </c>
      <c r="O29" s="3">
        <f t="shared" si="2"/>
        <v>1.3520000000000003</v>
      </c>
      <c r="Q29" s="3">
        <f t="shared" si="3"/>
        <v>-7.9430000000000005</v>
      </c>
    </row>
    <row r="30" spans="10:17" x14ac:dyDescent="0.25">
      <c r="J30" s="3">
        <f t="shared" si="4"/>
        <v>97</v>
      </c>
      <c r="L30" s="3">
        <f t="shared" si="0"/>
        <v>-5.7460000000000004</v>
      </c>
      <c r="M30" s="3">
        <f t="shared" si="1"/>
        <v>3.2990000000000004</v>
      </c>
      <c r="O30" s="3">
        <f t="shared" si="2"/>
        <v>0.85200000000000031</v>
      </c>
      <c r="Q30" s="3">
        <f t="shared" si="3"/>
        <v>-8.1930000000000014</v>
      </c>
    </row>
    <row r="31" spans="10:17" x14ac:dyDescent="0.25">
      <c r="J31" s="3">
        <f t="shared" si="4"/>
        <v>97.25</v>
      </c>
      <c r="L31" s="3">
        <f t="shared" si="0"/>
        <v>-5.7460000000000004</v>
      </c>
      <c r="M31" s="3">
        <f t="shared" si="1"/>
        <v>3.0490000000000004</v>
      </c>
      <c r="O31" s="3">
        <f t="shared" si="2"/>
        <v>0.35200000000000031</v>
      </c>
      <c r="Q31" s="3">
        <f t="shared" si="3"/>
        <v>-8.4430000000000014</v>
      </c>
    </row>
    <row r="32" spans="10:17" x14ac:dyDescent="0.25">
      <c r="J32" s="3">
        <f t="shared" si="4"/>
        <v>97.5</v>
      </c>
      <c r="L32" s="3">
        <f t="shared" si="0"/>
        <v>-5.7460000000000004</v>
      </c>
      <c r="M32" s="3">
        <f t="shared" si="1"/>
        <v>2.7990000000000004</v>
      </c>
      <c r="O32" s="3">
        <f t="shared" si="2"/>
        <v>-0.14799999999999969</v>
      </c>
      <c r="Q32" s="3">
        <f t="shared" si="3"/>
        <v>-8.6930000000000014</v>
      </c>
    </row>
    <row r="33" spans="5:17" x14ac:dyDescent="0.25">
      <c r="J33" s="3">
        <f t="shared" si="4"/>
        <v>97.75</v>
      </c>
      <c r="L33" s="3">
        <f t="shared" si="0"/>
        <v>-5.7460000000000004</v>
      </c>
      <c r="M33" s="3">
        <f t="shared" si="1"/>
        <v>2.5490000000000004</v>
      </c>
      <c r="O33" s="3">
        <f t="shared" si="2"/>
        <v>-0.64799999999999969</v>
      </c>
      <c r="Q33" s="3">
        <f t="shared" si="3"/>
        <v>-8.9430000000000014</v>
      </c>
    </row>
    <row r="34" spans="5:17" x14ac:dyDescent="0.25">
      <c r="E34" s="16"/>
      <c r="J34" s="3">
        <f t="shared" si="4"/>
        <v>98</v>
      </c>
      <c r="L34" s="3">
        <f t="shared" si="0"/>
        <v>-5.7460000000000004</v>
      </c>
      <c r="M34" s="3">
        <f t="shared" si="1"/>
        <v>2.2990000000000004</v>
      </c>
      <c r="O34" s="3">
        <f t="shared" si="2"/>
        <v>-1.1479999999999997</v>
      </c>
      <c r="Q34" s="3">
        <f t="shared" si="3"/>
        <v>-9.1930000000000014</v>
      </c>
    </row>
    <row r="35" spans="5:17" x14ac:dyDescent="0.25">
      <c r="J35" s="3">
        <f t="shared" si="4"/>
        <v>98.25</v>
      </c>
      <c r="L35" s="3">
        <f t="shared" si="0"/>
        <v>-5.7460000000000004</v>
      </c>
      <c r="M35" s="3">
        <f t="shared" si="1"/>
        <v>2.0490000000000004</v>
      </c>
      <c r="O35" s="3">
        <f t="shared" si="2"/>
        <v>-1.6479999999999997</v>
      </c>
      <c r="Q35" s="3">
        <f t="shared" si="3"/>
        <v>-9.4430000000000014</v>
      </c>
    </row>
    <row r="36" spans="5:17" x14ac:dyDescent="0.25">
      <c r="J36" s="3">
        <f t="shared" si="4"/>
        <v>98.5</v>
      </c>
      <c r="L36" s="3">
        <f t="shared" si="0"/>
        <v>-5.7460000000000004</v>
      </c>
      <c r="M36" s="3">
        <f t="shared" si="1"/>
        <v>1.7990000000000004</v>
      </c>
      <c r="O36" s="3">
        <f t="shared" si="2"/>
        <v>-2.1479999999999997</v>
      </c>
      <c r="Q36" s="3">
        <f t="shared" si="3"/>
        <v>-9.6930000000000014</v>
      </c>
    </row>
    <row r="37" spans="5:17" x14ac:dyDescent="0.25">
      <c r="J37" s="3">
        <f t="shared" si="4"/>
        <v>98.75</v>
      </c>
      <c r="L37" s="3">
        <f t="shared" si="0"/>
        <v>-5.7460000000000004</v>
      </c>
      <c r="M37" s="3">
        <f t="shared" si="1"/>
        <v>1.5490000000000004</v>
      </c>
      <c r="O37" s="3">
        <f t="shared" si="2"/>
        <v>-2.6479999999999997</v>
      </c>
      <c r="Q37" s="3">
        <f t="shared" si="3"/>
        <v>-9.9430000000000014</v>
      </c>
    </row>
    <row r="38" spans="5:17" x14ac:dyDescent="0.25">
      <c r="J38" s="3">
        <f t="shared" si="4"/>
        <v>99</v>
      </c>
      <c r="L38" s="3">
        <f t="shared" si="0"/>
        <v>-5.7460000000000004</v>
      </c>
      <c r="M38" s="3">
        <f t="shared" si="1"/>
        <v>1.2990000000000004</v>
      </c>
      <c r="O38" s="3">
        <f t="shared" si="2"/>
        <v>-3.1479999999999997</v>
      </c>
      <c r="Q38" s="3">
        <f t="shared" si="3"/>
        <v>-10.193000000000001</v>
      </c>
    </row>
    <row r="39" spans="5:17" x14ac:dyDescent="0.25">
      <c r="J39" s="3">
        <f t="shared" si="4"/>
        <v>99.25</v>
      </c>
      <c r="L39" s="3">
        <f t="shared" si="0"/>
        <v>-5.7460000000000004</v>
      </c>
      <c r="M39" s="3">
        <f t="shared" si="1"/>
        <v>1.0490000000000004</v>
      </c>
      <c r="O39" s="3">
        <f t="shared" si="2"/>
        <v>-3.6479999999999997</v>
      </c>
      <c r="Q39" s="3">
        <f t="shared" si="3"/>
        <v>-10.443000000000001</v>
      </c>
    </row>
    <row r="40" spans="5:17" x14ac:dyDescent="0.25">
      <c r="J40" s="3">
        <f t="shared" si="4"/>
        <v>99.5</v>
      </c>
      <c r="L40" s="3">
        <f t="shared" si="0"/>
        <v>-5.7460000000000004</v>
      </c>
      <c r="M40" s="3">
        <f t="shared" si="1"/>
        <v>0.79900000000000038</v>
      </c>
      <c r="O40" s="3">
        <f t="shared" si="2"/>
        <v>-4.1479999999999997</v>
      </c>
      <c r="Q40" s="3">
        <f t="shared" si="3"/>
        <v>-10.693000000000001</v>
      </c>
    </row>
    <row r="41" spans="5:17" x14ac:dyDescent="0.25">
      <c r="J41" s="3">
        <f t="shared" si="4"/>
        <v>99.75</v>
      </c>
      <c r="L41" s="3">
        <f t="shared" si="0"/>
        <v>-5.7460000000000004</v>
      </c>
      <c r="M41" s="3">
        <f t="shared" si="1"/>
        <v>0.54900000000000038</v>
      </c>
      <c r="O41" s="3">
        <f t="shared" si="2"/>
        <v>-4.6479999999999997</v>
      </c>
      <c r="Q41" s="3">
        <f t="shared" si="3"/>
        <v>-10.943000000000001</v>
      </c>
    </row>
    <row r="42" spans="5:17" x14ac:dyDescent="0.25">
      <c r="J42" s="3">
        <f t="shared" si="4"/>
        <v>100</v>
      </c>
      <c r="L42" s="3">
        <f t="shared" si="0"/>
        <v>-5.7460000000000004</v>
      </c>
      <c r="M42" s="3">
        <f t="shared" si="1"/>
        <v>0.29900000000000038</v>
      </c>
      <c r="O42" s="3">
        <f t="shared" si="2"/>
        <v>-5.1479999999999997</v>
      </c>
      <c r="Q42" s="3">
        <f t="shared" si="3"/>
        <v>-11.193000000000001</v>
      </c>
    </row>
    <row r="43" spans="5:17" x14ac:dyDescent="0.25">
      <c r="J43" s="3">
        <f t="shared" si="4"/>
        <v>100.25</v>
      </c>
      <c r="L43" s="3">
        <f t="shared" si="0"/>
        <v>-5.7460000000000004</v>
      </c>
      <c r="M43" s="3">
        <f t="shared" si="1"/>
        <v>4.9000000000000377E-2</v>
      </c>
      <c r="O43" s="3">
        <f t="shared" si="2"/>
        <v>-5.6479999999999997</v>
      </c>
      <c r="Q43" s="3">
        <f t="shared" si="3"/>
        <v>-11.443000000000001</v>
      </c>
    </row>
    <row r="44" spans="5:17" x14ac:dyDescent="0.25">
      <c r="J44" s="3">
        <f t="shared" si="4"/>
        <v>100.5</v>
      </c>
      <c r="L44" s="3">
        <f t="shared" si="0"/>
        <v>-5.7460000000000004</v>
      </c>
      <c r="M44" s="3">
        <f t="shared" si="1"/>
        <v>-0.20099999999999962</v>
      </c>
      <c r="O44" s="3">
        <f t="shared" si="2"/>
        <v>-6.1479999999999997</v>
      </c>
      <c r="Q44" s="3">
        <f t="shared" si="3"/>
        <v>-11.693000000000001</v>
      </c>
    </row>
    <row r="45" spans="5:17" x14ac:dyDescent="0.25">
      <c r="J45" s="3">
        <f t="shared" si="4"/>
        <v>100.75</v>
      </c>
      <c r="L45" s="3">
        <f t="shared" si="0"/>
        <v>-5.7460000000000004</v>
      </c>
      <c r="M45" s="3">
        <f t="shared" si="1"/>
        <v>-0.45099999999999962</v>
      </c>
      <c r="O45" s="3">
        <f t="shared" si="2"/>
        <v>-6.6479999999999997</v>
      </c>
      <c r="Q45" s="3">
        <f t="shared" si="3"/>
        <v>-11.943000000000001</v>
      </c>
    </row>
    <row r="46" spans="5:17" x14ac:dyDescent="0.25">
      <c r="J46" s="3">
        <f t="shared" si="4"/>
        <v>101</v>
      </c>
      <c r="L46" s="3">
        <f t="shared" si="0"/>
        <v>-5.7460000000000004</v>
      </c>
      <c r="M46" s="3">
        <f t="shared" si="1"/>
        <v>-0.70099999999999962</v>
      </c>
      <c r="O46" s="3">
        <f t="shared" si="2"/>
        <v>-7.1479999999999997</v>
      </c>
      <c r="Q46" s="3">
        <f t="shared" si="3"/>
        <v>-12.193000000000001</v>
      </c>
    </row>
    <row r="47" spans="5:17" x14ac:dyDescent="0.25">
      <c r="J47" s="3">
        <f t="shared" si="4"/>
        <v>101.25</v>
      </c>
      <c r="L47" s="3">
        <f t="shared" si="0"/>
        <v>-5.7460000000000004</v>
      </c>
      <c r="M47" s="3">
        <f t="shared" si="1"/>
        <v>-0.95099999999999962</v>
      </c>
      <c r="O47" s="3">
        <f t="shared" si="2"/>
        <v>-7.6479999999999997</v>
      </c>
      <c r="Q47" s="3">
        <f t="shared" si="3"/>
        <v>-12.443000000000001</v>
      </c>
    </row>
    <row r="48" spans="5:17" x14ac:dyDescent="0.25">
      <c r="J48" s="3">
        <f t="shared" si="4"/>
        <v>101.5</v>
      </c>
      <c r="L48" s="3">
        <f t="shared" si="0"/>
        <v>-5.7460000000000004</v>
      </c>
      <c r="M48" s="3">
        <f t="shared" si="1"/>
        <v>-1.2009999999999996</v>
      </c>
      <c r="O48" s="3">
        <f t="shared" si="2"/>
        <v>-8.1479999999999997</v>
      </c>
      <c r="Q48" s="3">
        <f t="shared" si="3"/>
        <v>-12.693000000000001</v>
      </c>
    </row>
    <row r="49" spans="10:17" x14ac:dyDescent="0.25">
      <c r="J49" s="3">
        <f t="shared" si="4"/>
        <v>101.75</v>
      </c>
      <c r="L49" s="3">
        <f t="shared" si="0"/>
        <v>-5.7460000000000004</v>
      </c>
      <c r="M49" s="3">
        <f t="shared" si="1"/>
        <v>-1.4509999999999996</v>
      </c>
      <c r="O49" s="3">
        <f t="shared" si="2"/>
        <v>-8.6479999999999997</v>
      </c>
      <c r="Q49" s="3">
        <f t="shared" si="3"/>
        <v>-12.943000000000001</v>
      </c>
    </row>
    <row r="50" spans="10:17" x14ac:dyDescent="0.25">
      <c r="J50" s="3">
        <f t="shared" si="4"/>
        <v>102</v>
      </c>
      <c r="L50" s="3">
        <f t="shared" si="0"/>
        <v>-5.7460000000000004</v>
      </c>
      <c r="M50" s="3">
        <f t="shared" si="1"/>
        <v>-1.7009999999999996</v>
      </c>
      <c r="O50" s="3">
        <f t="shared" si="2"/>
        <v>-9.1479999999999997</v>
      </c>
      <c r="Q50" s="3">
        <f t="shared" si="3"/>
        <v>-13.193000000000001</v>
      </c>
    </row>
    <row r="51" spans="10:17" x14ac:dyDescent="0.25">
      <c r="J51" s="3">
        <f t="shared" si="4"/>
        <v>102.25</v>
      </c>
      <c r="L51" s="3">
        <f t="shared" si="0"/>
        <v>-5.7460000000000004</v>
      </c>
      <c r="M51" s="3">
        <f t="shared" si="1"/>
        <v>-1.9509999999999996</v>
      </c>
      <c r="O51" s="3">
        <f t="shared" si="2"/>
        <v>-9.6479999999999997</v>
      </c>
      <c r="Q51" s="3">
        <f t="shared" si="3"/>
        <v>-13.443000000000001</v>
      </c>
    </row>
    <row r="52" spans="10:17" x14ac:dyDescent="0.25">
      <c r="J52" s="3">
        <f t="shared" si="4"/>
        <v>102.5</v>
      </c>
      <c r="L52" s="3">
        <f t="shared" si="0"/>
        <v>-5.7460000000000004</v>
      </c>
      <c r="M52" s="3">
        <f t="shared" si="1"/>
        <v>-2.2009999999999996</v>
      </c>
      <c r="O52" s="3">
        <f t="shared" si="2"/>
        <v>-10.148</v>
      </c>
      <c r="Q52" s="3">
        <f t="shared" si="3"/>
        <v>-13.693000000000001</v>
      </c>
    </row>
    <row r="53" spans="10:17" x14ac:dyDescent="0.25">
      <c r="J53" s="3">
        <f t="shared" si="4"/>
        <v>102.75</v>
      </c>
      <c r="L53" s="3">
        <f t="shared" si="0"/>
        <v>-5.7460000000000004</v>
      </c>
      <c r="M53" s="3">
        <f t="shared" si="1"/>
        <v>-2.4509999999999996</v>
      </c>
      <c r="O53" s="3">
        <f t="shared" si="2"/>
        <v>-10.648</v>
      </c>
      <c r="Q53" s="3">
        <f t="shared" si="3"/>
        <v>-13.943000000000001</v>
      </c>
    </row>
    <row r="54" spans="10:17" x14ac:dyDescent="0.25">
      <c r="J54" s="3">
        <f t="shared" si="4"/>
        <v>103</v>
      </c>
      <c r="L54" s="3">
        <f t="shared" si="0"/>
        <v>-5.7460000000000004</v>
      </c>
      <c r="M54" s="3">
        <f t="shared" si="1"/>
        <v>-2.7009999999999996</v>
      </c>
      <c r="O54" s="3">
        <f t="shared" si="2"/>
        <v>-11.148</v>
      </c>
      <c r="Q54" s="3">
        <f t="shared" si="3"/>
        <v>-14.193000000000001</v>
      </c>
    </row>
    <row r="55" spans="10:17" x14ac:dyDescent="0.25">
      <c r="J55" s="3">
        <f t="shared" si="4"/>
        <v>103.25</v>
      </c>
      <c r="L55" s="3">
        <f t="shared" si="0"/>
        <v>-5.7460000000000004</v>
      </c>
      <c r="M55" s="3">
        <f t="shared" si="1"/>
        <v>-2.9509999999999996</v>
      </c>
      <c r="O55" s="3">
        <f t="shared" si="2"/>
        <v>-11.648</v>
      </c>
      <c r="Q55" s="3">
        <f t="shared" si="3"/>
        <v>-14.443000000000001</v>
      </c>
    </row>
    <row r="56" spans="10:17" x14ac:dyDescent="0.25">
      <c r="J56" s="3">
        <f t="shared" si="4"/>
        <v>103.5</v>
      </c>
      <c r="L56" s="3">
        <f t="shared" si="0"/>
        <v>-5.7460000000000004</v>
      </c>
      <c r="M56" s="3">
        <f t="shared" si="1"/>
        <v>-3.2009999999999996</v>
      </c>
      <c r="O56" s="3">
        <f t="shared" si="2"/>
        <v>-12.148</v>
      </c>
      <c r="Q56" s="3">
        <f t="shared" si="3"/>
        <v>-14.693000000000001</v>
      </c>
    </row>
    <row r="57" spans="10:17" x14ac:dyDescent="0.25">
      <c r="J57" s="3">
        <f t="shared" si="4"/>
        <v>103.75</v>
      </c>
      <c r="L57" s="3">
        <f t="shared" si="0"/>
        <v>-5.7460000000000004</v>
      </c>
      <c r="M57" s="3">
        <f t="shared" si="1"/>
        <v>-3.4509999999999996</v>
      </c>
      <c r="O57" s="3">
        <f t="shared" si="2"/>
        <v>-12.648</v>
      </c>
      <c r="Q57" s="3">
        <f t="shared" si="3"/>
        <v>-14.943000000000001</v>
      </c>
    </row>
    <row r="58" spans="10:17" x14ac:dyDescent="0.25">
      <c r="J58" s="3">
        <f t="shared" si="4"/>
        <v>104</v>
      </c>
      <c r="L58" s="3">
        <f t="shared" si="0"/>
        <v>-5.7460000000000004</v>
      </c>
      <c r="M58" s="3">
        <f t="shared" si="1"/>
        <v>-3.7009999999999996</v>
      </c>
      <c r="O58" s="3">
        <f t="shared" si="2"/>
        <v>-13.148</v>
      </c>
      <c r="Q58" s="3">
        <f t="shared" si="3"/>
        <v>-15.193000000000001</v>
      </c>
    </row>
    <row r="59" spans="10:17" x14ac:dyDescent="0.25">
      <c r="J59" s="3">
        <f t="shared" si="4"/>
        <v>104.25</v>
      </c>
      <c r="L59" s="3">
        <f t="shared" si="0"/>
        <v>-5.7460000000000004</v>
      </c>
      <c r="M59" s="3">
        <f t="shared" si="1"/>
        <v>-3.9509999999999996</v>
      </c>
      <c r="O59" s="3">
        <f t="shared" si="2"/>
        <v>-13.648</v>
      </c>
      <c r="Q59" s="3">
        <f t="shared" si="3"/>
        <v>-15.443000000000001</v>
      </c>
    </row>
    <row r="60" spans="10:17" x14ac:dyDescent="0.25">
      <c r="J60" s="3">
        <f t="shared" si="4"/>
        <v>104.5</v>
      </c>
      <c r="L60" s="3">
        <f t="shared" si="0"/>
        <v>-5.7460000000000004</v>
      </c>
      <c r="M60" s="3">
        <f t="shared" si="1"/>
        <v>-4.2009999999999996</v>
      </c>
      <c r="O60" s="3">
        <f t="shared" si="2"/>
        <v>-14.148</v>
      </c>
      <c r="Q60" s="3">
        <f t="shared" si="3"/>
        <v>-15.693000000000001</v>
      </c>
    </row>
    <row r="61" spans="10:17" x14ac:dyDescent="0.25">
      <c r="J61" s="3">
        <f t="shared" si="4"/>
        <v>104.75</v>
      </c>
      <c r="L61" s="3">
        <f t="shared" si="0"/>
        <v>-5.7460000000000004</v>
      </c>
      <c r="M61" s="3">
        <f t="shared" si="1"/>
        <v>-4.4509999999999996</v>
      </c>
      <c r="O61" s="3">
        <f t="shared" si="2"/>
        <v>-14.648</v>
      </c>
      <c r="Q61" s="3">
        <f t="shared" si="3"/>
        <v>-15.943000000000001</v>
      </c>
    </row>
    <row r="62" spans="10:17" x14ac:dyDescent="0.25">
      <c r="J62" s="3">
        <f t="shared" si="4"/>
        <v>105</v>
      </c>
      <c r="L62" s="3">
        <f t="shared" si="0"/>
        <v>-5.7460000000000004</v>
      </c>
      <c r="M62" s="3">
        <f t="shared" si="1"/>
        <v>-4.7009999999999996</v>
      </c>
      <c r="O62" s="3">
        <f t="shared" si="2"/>
        <v>-15.148</v>
      </c>
      <c r="Q62" s="3">
        <f t="shared" si="3"/>
        <v>-16.193000000000001</v>
      </c>
    </row>
    <row r="63" spans="10:17" x14ac:dyDescent="0.25">
      <c r="J63" s="3">
        <f t="shared" si="4"/>
        <v>105.25</v>
      </c>
      <c r="L63" s="3">
        <f t="shared" si="0"/>
        <v>-5.4960000000000004</v>
      </c>
      <c r="M63" s="3">
        <f t="shared" si="1"/>
        <v>-4.7009999999999996</v>
      </c>
      <c r="O63" s="3">
        <f t="shared" si="2"/>
        <v>-14.898</v>
      </c>
      <c r="Q63" s="3">
        <f t="shared" si="3"/>
        <v>-15.693000000000001</v>
      </c>
    </row>
    <row r="64" spans="10:17" x14ac:dyDescent="0.25">
      <c r="J64" s="3">
        <f t="shared" si="4"/>
        <v>105.5</v>
      </c>
      <c r="L64" s="3">
        <f t="shared" si="0"/>
        <v>-5.2460000000000004</v>
      </c>
      <c r="M64" s="3">
        <f t="shared" si="1"/>
        <v>-4.7009999999999996</v>
      </c>
      <c r="O64" s="3">
        <f t="shared" si="2"/>
        <v>-14.648</v>
      </c>
      <c r="Q64" s="3">
        <f t="shared" si="3"/>
        <v>-15.193000000000001</v>
      </c>
    </row>
    <row r="65" spans="10:17" x14ac:dyDescent="0.25">
      <c r="J65" s="3">
        <f t="shared" si="4"/>
        <v>105.75</v>
      </c>
      <c r="L65" s="3">
        <f t="shared" si="0"/>
        <v>-4.9960000000000004</v>
      </c>
      <c r="M65" s="3">
        <f t="shared" si="1"/>
        <v>-4.7009999999999996</v>
      </c>
      <c r="O65" s="3">
        <f t="shared" si="2"/>
        <v>-14.398</v>
      </c>
      <c r="Q65" s="3">
        <f t="shared" si="3"/>
        <v>-14.693000000000001</v>
      </c>
    </row>
    <row r="66" spans="10:17" x14ac:dyDescent="0.25">
      <c r="J66" s="3">
        <f t="shared" si="4"/>
        <v>106</v>
      </c>
      <c r="L66" s="3">
        <f t="shared" si="0"/>
        <v>-4.7460000000000004</v>
      </c>
      <c r="M66" s="3">
        <f t="shared" si="1"/>
        <v>-4.7009999999999996</v>
      </c>
      <c r="O66" s="3">
        <f t="shared" si="2"/>
        <v>-14.148</v>
      </c>
      <c r="Q66" s="3">
        <f t="shared" si="3"/>
        <v>-14.193000000000001</v>
      </c>
    </row>
    <row r="67" spans="10:17" x14ac:dyDescent="0.25">
      <c r="J67" s="3">
        <f t="shared" si="4"/>
        <v>106.25</v>
      </c>
      <c r="L67" s="3">
        <f t="shared" ref="L67:L130" si="5">MAX(J67-$C$6,0)-$C$8</f>
        <v>-4.4960000000000004</v>
      </c>
      <c r="M67" s="3">
        <f t="shared" ref="M67:M130" si="6">MAX($D$6-J67,0)-$D$8</f>
        <v>-4.7009999999999996</v>
      </c>
      <c r="O67" s="3">
        <f t="shared" ref="O67:O130" si="7">L67+2*M67</f>
        <v>-13.898</v>
      </c>
      <c r="Q67" s="3">
        <f t="shared" ref="Q67:Q130" si="8">2*L67+M67</f>
        <v>-13.693000000000001</v>
      </c>
    </row>
    <row r="68" spans="10:17" x14ac:dyDescent="0.25">
      <c r="J68" s="3">
        <f t="shared" ref="J68:J131" si="9">J67+$I$2</f>
        <v>106.5</v>
      </c>
      <c r="L68" s="3">
        <f t="shared" si="5"/>
        <v>-4.2460000000000004</v>
      </c>
      <c r="M68" s="3">
        <f t="shared" si="6"/>
        <v>-4.7009999999999996</v>
      </c>
      <c r="O68" s="3">
        <f t="shared" si="7"/>
        <v>-13.648</v>
      </c>
      <c r="Q68" s="3">
        <f t="shared" si="8"/>
        <v>-13.193000000000001</v>
      </c>
    </row>
    <row r="69" spans="10:17" x14ac:dyDescent="0.25">
      <c r="J69" s="3">
        <f t="shared" si="9"/>
        <v>106.75</v>
      </c>
      <c r="L69" s="3">
        <f t="shared" si="5"/>
        <v>-3.9960000000000004</v>
      </c>
      <c r="M69" s="3">
        <f t="shared" si="6"/>
        <v>-4.7009999999999996</v>
      </c>
      <c r="O69" s="3">
        <f t="shared" si="7"/>
        <v>-13.398</v>
      </c>
      <c r="Q69" s="3">
        <f t="shared" si="8"/>
        <v>-12.693000000000001</v>
      </c>
    </row>
    <row r="70" spans="10:17" x14ac:dyDescent="0.25">
      <c r="J70" s="3">
        <f t="shared" si="9"/>
        <v>107</v>
      </c>
      <c r="L70" s="3">
        <f t="shared" si="5"/>
        <v>-3.7460000000000004</v>
      </c>
      <c r="M70" s="3">
        <f t="shared" si="6"/>
        <v>-4.7009999999999996</v>
      </c>
      <c r="O70" s="3">
        <f t="shared" si="7"/>
        <v>-13.148</v>
      </c>
      <c r="Q70" s="3">
        <f t="shared" si="8"/>
        <v>-12.193000000000001</v>
      </c>
    </row>
    <row r="71" spans="10:17" x14ac:dyDescent="0.25">
      <c r="J71" s="3">
        <f t="shared" si="9"/>
        <v>107.25</v>
      </c>
      <c r="L71" s="3">
        <f t="shared" si="5"/>
        <v>-3.4960000000000004</v>
      </c>
      <c r="M71" s="3">
        <f t="shared" si="6"/>
        <v>-4.7009999999999996</v>
      </c>
      <c r="O71" s="3">
        <f t="shared" si="7"/>
        <v>-12.898</v>
      </c>
      <c r="Q71" s="3">
        <f t="shared" si="8"/>
        <v>-11.693000000000001</v>
      </c>
    </row>
    <row r="72" spans="10:17" x14ac:dyDescent="0.25">
      <c r="J72" s="3">
        <f t="shared" si="9"/>
        <v>107.5</v>
      </c>
      <c r="L72" s="3">
        <f t="shared" si="5"/>
        <v>-3.2460000000000004</v>
      </c>
      <c r="M72" s="3">
        <f t="shared" si="6"/>
        <v>-4.7009999999999996</v>
      </c>
      <c r="O72" s="3">
        <f t="shared" si="7"/>
        <v>-12.648</v>
      </c>
      <c r="Q72" s="3">
        <f t="shared" si="8"/>
        <v>-11.193000000000001</v>
      </c>
    </row>
    <row r="73" spans="10:17" x14ac:dyDescent="0.25">
      <c r="J73" s="3">
        <f t="shared" si="9"/>
        <v>107.75</v>
      </c>
      <c r="L73" s="3">
        <f t="shared" si="5"/>
        <v>-2.9960000000000004</v>
      </c>
      <c r="M73" s="3">
        <f t="shared" si="6"/>
        <v>-4.7009999999999996</v>
      </c>
      <c r="O73" s="3">
        <f t="shared" si="7"/>
        <v>-12.398</v>
      </c>
      <c r="Q73" s="3">
        <f t="shared" si="8"/>
        <v>-10.693000000000001</v>
      </c>
    </row>
    <row r="74" spans="10:17" x14ac:dyDescent="0.25">
      <c r="J74" s="3">
        <f t="shared" si="9"/>
        <v>108</v>
      </c>
      <c r="L74" s="3">
        <f t="shared" si="5"/>
        <v>-2.7460000000000004</v>
      </c>
      <c r="M74" s="3">
        <f t="shared" si="6"/>
        <v>-4.7009999999999996</v>
      </c>
      <c r="O74" s="3">
        <f t="shared" si="7"/>
        <v>-12.148</v>
      </c>
      <c r="Q74" s="3">
        <f t="shared" si="8"/>
        <v>-10.193000000000001</v>
      </c>
    </row>
    <row r="75" spans="10:17" x14ac:dyDescent="0.25">
      <c r="J75" s="3">
        <f t="shared" si="9"/>
        <v>108.25</v>
      </c>
      <c r="L75" s="3">
        <f t="shared" si="5"/>
        <v>-2.4960000000000004</v>
      </c>
      <c r="M75" s="3">
        <f t="shared" si="6"/>
        <v>-4.7009999999999996</v>
      </c>
      <c r="O75" s="3">
        <f t="shared" si="7"/>
        <v>-11.898</v>
      </c>
      <c r="Q75" s="3">
        <f t="shared" si="8"/>
        <v>-9.6930000000000014</v>
      </c>
    </row>
    <row r="76" spans="10:17" x14ac:dyDescent="0.25">
      <c r="J76" s="3">
        <f t="shared" si="9"/>
        <v>108.5</v>
      </c>
      <c r="L76" s="3">
        <f t="shared" si="5"/>
        <v>-2.2460000000000004</v>
      </c>
      <c r="M76" s="3">
        <f t="shared" si="6"/>
        <v>-4.7009999999999996</v>
      </c>
      <c r="O76" s="3">
        <f t="shared" si="7"/>
        <v>-11.648</v>
      </c>
      <c r="Q76" s="3">
        <f t="shared" si="8"/>
        <v>-9.1930000000000014</v>
      </c>
    </row>
    <row r="77" spans="10:17" x14ac:dyDescent="0.25">
      <c r="J77" s="3">
        <f t="shared" si="9"/>
        <v>108.75</v>
      </c>
      <c r="L77" s="3">
        <f t="shared" si="5"/>
        <v>-1.9960000000000004</v>
      </c>
      <c r="M77" s="3">
        <f t="shared" si="6"/>
        <v>-4.7009999999999996</v>
      </c>
      <c r="O77" s="3">
        <f t="shared" si="7"/>
        <v>-11.398</v>
      </c>
      <c r="Q77" s="3">
        <f t="shared" si="8"/>
        <v>-8.6930000000000014</v>
      </c>
    </row>
    <row r="78" spans="10:17" x14ac:dyDescent="0.25">
      <c r="J78" s="3">
        <f t="shared" si="9"/>
        <v>109</v>
      </c>
      <c r="L78" s="3">
        <f t="shared" si="5"/>
        <v>-1.7460000000000004</v>
      </c>
      <c r="M78" s="3">
        <f t="shared" si="6"/>
        <v>-4.7009999999999996</v>
      </c>
      <c r="O78" s="3">
        <f t="shared" si="7"/>
        <v>-11.148</v>
      </c>
      <c r="Q78" s="3">
        <f t="shared" si="8"/>
        <v>-8.1930000000000014</v>
      </c>
    </row>
    <row r="79" spans="10:17" x14ac:dyDescent="0.25">
      <c r="J79" s="3">
        <f t="shared" si="9"/>
        <v>109.25</v>
      </c>
      <c r="L79" s="3">
        <f t="shared" si="5"/>
        <v>-1.4960000000000004</v>
      </c>
      <c r="M79" s="3">
        <f t="shared" si="6"/>
        <v>-4.7009999999999996</v>
      </c>
      <c r="O79" s="3">
        <f t="shared" si="7"/>
        <v>-10.898</v>
      </c>
      <c r="Q79" s="3">
        <f t="shared" si="8"/>
        <v>-7.6930000000000005</v>
      </c>
    </row>
    <row r="80" spans="10:17" x14ac:dyDescent="0.25">
      <c r="J80" s="3">
        <f t="shared" si="9"/>
        <v>109.5</v>
      </c>
      <c r="L80" s="3">
        <f t="shared" si="5"/>
        <v>-1.2460000000000004</v>
      </c>
      <c r="M80" s="3">
        <f t="shared" si="6"/>
        <v>-4.7009999999999996</v>
      </c>
      <c r="O80" s="3">
        <f t="shared" si="7"/>
        <v>-10.648</v>
      </c>
      <c r="Q80" s="3">
        <f t="shared" si="8"/>
        <v>-7.1930000000000005</v>
      </c>
    </row>
    <row r="81" spans="10:17" x14ac:dyDescent="0.25">
      <c r="J81" s="3">
        <f t="shared" si="9"/>
        <v>109.75</v>
      </c>
      <c r="L81" s="3">
        <f t="shared" si="5"/>
        <v>-0.99600000000000044</v>
      </c>
      <c r="M81" s="3">
        <f t="shared" si="6"/>
        <v>-4.7009999999999996</v>
      </c>
      <c r="O81" s="3">
        <f t="shared" si="7"/>
        <v>-10.398</v>
      </c>
      <c r="Q81" s="3">
        <f t="shared" si="8"/>
        <v>-6.6930000000000005</v>
      </c>
    </row>
    <row r="82" spans="10:17" x14ac:dyDescent="0.25">
      <c r="J82" s="3">
        <f t="shared" si="9"/>
        <v>110</v>
      </c>
      <c r="L82" s="3">
        <f t="shared" si="5"/>
        <v>-0.74600000000000044</v>
      </c>
      <c r="M82" s="3">
        <f t="shared" si="6"/>
        <v>-4.7009999999999996</v>
      </c>
      <c r="O82" s="3">
        <f t="shared" si="7"/>
        <v>-10.148</v>
      </c>
      <c r="Q82" s="3">
        <f t="shared" si="8"/>
        <v>-6.1930000000000005</v>
      </c>
    </row>
    <row r="83" spans="10:17" x14ac:dyDescent="0.25">
      <c r="J83" s="3">
        <f t="shared" si="9"/>
        <v>110.25</v>
      </c>
      <c r="L83" s="3">
        <f t="shared" si="5"/>
        <v>-0.49600000000000044</v>
      </c>
      <c r="M83" s="3">
        <f t="shared" si="6"/>
        <v>-4.7009999999999996</v>
      </c>
      <c r="O83" s="3">
        <f t="shared" si="7"/>
        <v>-9.8979999999999997</v>
      </c>
      <c r="Q83" s="3">
        <f t="shared" si="8"/>
        <v>-5.6930000000000005</v>
      </c>
    </row>
    <row r="84" spans="10:17" x14ac:dyDescent="0.25">
      <c r="J84" s="3">
        <f t="shared" si="9"/>
        <v>110.5</v>
      </c>
      <c r="L84" s="3">
        <f t="shared" si="5"/>
        <v>-0.24600000000000044</v>
      </c>
      <c r="M84" s="3">
        <f t="shared" si="6"/>
        <v>-4.7009999999999996</v>
      </c>
      <c r="O84" s="3">
        <f t="shared" si="7"/>
        <v>-9.6479999999999997</v>
      </c>
      <c r="Q84" s="3">
        <f t="shared" si="8"/>
        <v>-5.1930000000000005</v>
      </c>
    </row>
    <row r="85" spans="10:17" x14ac:dyDescent="0.25">
      <c r="J85" s="3">
        <f t="shared" si="9"/>
        <v>110.75</v>
      </c>
      <c r="L85" s="3">
        <f t="shared" si="5"/>
        <v>3.9999999999995595E-3</v>
      </c>
      <c r="M85" s="3">
        <f t="shared" si="6"/>
        <v>-4.7009999999999996</v>
      </c>
      <c r="O85" s="3">
        <f t="shared" si="7"/>
        <v>-9.3979999999999997</v>
      </c>
      <c r="Q85" s="3">
        <f t="shared" si="8"/>
        <v>-4.6930000000000005</v>
      </c>
    </row>
    <row r="86" spans="10:17" x14ac:dyDescent="0.25">
      <c r="J86" s="3">
        <f t="shared" si="9"/>
        <v>111</v>
      </c>
      <c r="L86" s="3">
        <f t="shared" si="5"/>
        <v>0.25399999999999956</v>
      </c>
      <c r="M86" s="3">
        <f t="shared" si="6"/>
        <v>-4.7009999999999996</v>
      </c>
      <c r="O86" s="3">
        <f t="shared" si="7"/>
        <v>-9.1479999999999997</v>
      </c>
      <c r="Q86" s="3">
        <f t="shared" si="8"/>
        <v>-4.1930000000000005</v>
      </c>
    </row>
    <row r="87" spans="10:17" x14ac:dyDescent="0.25">
      <c r="J87" s="3">
        <f t="shared" si="9"/>
        <v>111.25</v>
      </c>
      <c r="L87" s="3">
        <f t="shared" si="5"/>
        <v>0.50399999999999956</v>
      </c>
      <c r="M87" s="3">
        <f t="shared" si="6"/>
        <v>-4.7009999999999996</v>
      </c>
      <c r="O87" s="3">
        <f t="shared" si="7"/>
        <v>-8.8979999999999997</v>
      </c>
      <c r="Q87" s="3">
        <f t="shared" si="8"/>
        <v>-3.6930000000000005</v>
      </c>
    </row>
    <row r="88" spans="10:17" x14ac:dyDescent="0.25">
      <c r="J88" s="3">
        <f t="shared" si="9"/>
        <v>111.5</v>
      </c>
      <c r="L88" s="3">
        <f t="shared" si="5"/>
        <v>0.75399999999999956</v>
      </c>
      <c r="M88" s="3">
        <f t="shared" si="6"/>
        <v>-4.7009999999999996</v>
      </c>
      <c r="O88" s="3">
        <f t="shared" si="7"/>
        <v>-8.6479999999999997</v>
      </c>
      <c r="Q88" s="3">
        <f t="shared" si="8"/>
        <v>-3.1930000000000005</v>
      </c>
    </row>
    <row r="89" spans="10:17" x14ac:dyDescent="0.25">
      <c r="J89" s="3">
        <f t="shared" si="9"/>
        <v>111.75</v>
      </c>
      <c r="L89" s="3">
        <f t="shared" si="5"/>
        <v>1.0039999999999996</v>
      </c>
      <c r="M89" s="3">
        <f t="shared" si="6"/>
        <v>-4.7009999999999996</v>
      </c>
      <c r="O89" s="3">
        <f t="shared" si="7"/>
        <v>-8.3979999999999997</v>
      </c>
      <c r="Q89" s="3">
        <f t="shared" si="8"/>
        <v>-2.6930000000000005</v>
      </c>
    </row>
    <row r="90" spans="10:17" x14ac:dyDescent="0.25">
      <c r="J90" s="3">
        <f t="shared" si="9"/>
        <v>112</v>
      </c>
      <c r="L90" s="3">
        <f t="shared" si="5"/>
        <v>1.2539999999999996</v>
      </c>
      <c r="M90" s="3">
        <f t="shared" si="6"/>
        <v>-4.7009999999999996</v>
      </c>
      <c r="O90" s="3">
        <f t="shared" si="7"/>
        <v>-8.1479999999999997</v>
      </c>
      <c r="Q90" s="3">
        <f t="shared" si="8"/>
        <v>-2.1930000000000005</v>
      </c>
    </row>
    <row r="91" spans="10:17" x14ac:dyDescent="0.25">
      <c r="J91" s="3">
        <f t="shared" si="9"/>
        <v>112.25</v>
      </c>
      <c r="L91" s="3">
        <f t="shared" si="5"/>
        <v>1.5039999999999996</v>
      </c>
      <c r="M91" s="3">
        <f t="shared" si="6"/>
        <v>-4.7009999999999996</v>
      </c>
      <c r="O91" s="3">
        <f t="shared" si="7"/>
        <v>-7.8979999999999997</v>
      </c>
      <c r="Q91" s="3">
        <f t="shared" si="8"/>
        <v>-1.6930000000000005</v>
      </c>
    </row>
    <row r="92" spans="10:17" x14ac:dyDescent="0.25">
      <c r="J92" s="3">
        <f t="shared" si="9"/>
        <v>112.5</v>
      </c>
      <c r="L92" s="3">
        <f t="shared" si="5"/>
        <v>1.7539999999999996</v>
      </c>
      <c r="M92" s="3">
        <f t="shared" si="6"/>
        <v>-4.7009999999999996</v>
      </c>
      <c r="O92" s="3">
        <f t="shared" si="7"/>
        <v>-7.6479999999999997</v>
      </c>
      <c r="Q92" s="3">
        <f t="shared" si="8"/>
        <v>-1.1930000000000005</v>
      </c>
    </row>
    <row r="93" spans="10:17" x14ac:dyDescent="0.25">
      <c r="J93" s="3">
        <f t="shared" si="9"/>
        <v>112.75</v>
      </c>
      <c r="L93" s="3">
        <f t="shared" si="5"/>
        <v>2.0039999999999996</v>
      </c>
      <c r="M93" s="3">
        <f t="shared" si="6"/>
        <v>-4.7009999999999996</v>
      </c>
      <c r="O93" s="3">
        <f t="shared" si="7"/>
        <v>-7.3979999999999997</v>
      </c>
      <c r="Q93" s="3">
        <f t="shared" si="8"/>
        <v>-0.6930000000000005</v>
      </c>
    </row>
    <row r="94" spans="10:17" x14ac:dyDescent="0.25">
      <c r="J94" s="3">
        <f t="shared" si="9"/>
        <v>113</v>
      </c>
      <c r="L94" s="3">
        <f t="shared" si="5"/>
        <v>2.2539999999999996</v>
      </c>
      <c r="M94" s="3">
        <f t="shared" si="6"/>
        <v>-4.7009999999999996</v>
      </c>
      <c r="O94" s="3">
        <f t="shared" si="7"/>
        <v>-7.1479999999999997</v>
      </c>
      <c r="Q94" s="3">
        <f t="shared" si="8"/>
        <v>-0.1930000000000005</v>
      </c>
    </row>
    <row r="95" spans="10:17" x14ac:dyDescent="0.25">
      <c r="J95" s="3">
        <f t="shared" si="9"/>
        <v>113.25</v>
      </c>
      <c r="L95" s="3">
        <f t="shared" si="5"/>
        <v>2.5039999999999996</v>
      </c>
      <c r="M95" s="3">
        <f t="shared" si="6"/>
        <v>-4.7009999999999996</v>
      </c>
      <c r="O95" s="3">
        <f t="shared" si="7"/>
        <v>-6.8979999999999997</v>
      </c>
      <c r="Q95" s="3">
        <f t="shared" si="8"/>
        <v>0.3069999999999995</v>
      </c>
    </row>
    <row r="96" spans="10:17" x14ac:dyDescent="0.25">
      <c r="J96" s="3">
        <f t="shared" si="9"/>
        <v>113.5</v>
      </c>
      <c r="L96" s="3">
        <f t="shared" si="5"/>
        <v>2.7539999999999996</v>
      </c>
      <c r="M96" s="3">
        <f t="shared" si="6"/>
        <v>-4.7009999999999996</v>
      </c>
      <c r="O96" s="3">
        <f t="shared" si="7"/>
        <v>-6.6479999999999997</v>
      </c>
      <c r="Q96" s="3">
        <f t="shared" si="8"/>
        <v>0.8069999999999995</v>
      </c>
    </row>
    <row r="97" spans="10:17" x14ac:dyDescent="0.25">
      <c r="J97" s="3">
        <f t="shared" si="9"/>
        <v>113.75</v>
      </c>
      <c r="L97" s="3">
        <f t="shared" si="5"/>
        <v>3.0039999999999996</v>
      </c>
      <c r="M97" s="3">
        <f t="shared" si="6"/>
        <v>-4.7009999999999996</v>
      </c>
      <c r="O97" s="3">
        <f t="shared" si="7"/>
        <v>-6.3979999999999997</v>
      </c>
      <c r="Q97" s="3">
        <f t="shared" si="8"/>
        <v>1.3069999999999995</v>
      </c>
    </row>
    <row r="98" spans="10:17" x14ac:dyDescent="0.25">
      <c r="J98" s="3">
        <f t="shared" si="9"/>
        <v>114</v>
      </c>
      <c r="L98" s="3">
        <f t="shared" si="5"/>
        <v>3.2539999999999996</v>
      </c>
      <c r="M98" s="3">
        <f t="shared" si="6"/>
        <v>-4.7009999999999996</v>
      </c>
      <c r="O98" s="3">
        <f t="shared" si="7"/>
        <v>-6.1479999999999997</v>
      </c>
      <c r="Q98" s="3">
        <f t="shared" si="8"/>
        <v>1.8069999999999995</v>
      </c>
    </row>
    <row r="99" spans="10:17" x14ac:dyDescent="0.25">
      <c r="J99" s="3">
        <f t="shared" si="9"/>
        <v>114.25</v>
      </c>
      <c r="L99" s="3">
        <f t="shared" si="5"/>
        <v>3.5039999999999996</v>
      </c>
      <c r="M99" s="3">
        <f t="shared" si="6"/>
        <v>-4.7009999999999996</v>
      </c>
      <c r="O99" s="3">
        <f t="shared" si="7"/>
        <v>-5.8979999999999997</v>
      </c>
      <c r="Q99" s="3">
        <f t="shared" si="8"/>
        <v>2.3069999999999995</v>
      </c>
    </row>
    <row r="100" spans="10:17" x14ac:dyDescent="0.25">
      <c r="J100" s="3">
        <f t="shared" si="9"/>
        <v>114.5</v>
      </c>
      <c r="L100" s="3">
        <f t="shared" si="5"/>
        <v>3.7539999999999996</v>
      </c>
      <c r="M100" s="3">
        <f t="shared" si="6"/>
        <v>-4.7009999999999996</v>
      </c>
      <c r="O100" s="3">
        <f t="shared" si="7"/>
        <v>-5.6479999999999997</v>
      </c>
      <c r="Q100" s="3">
        <f t="shared" si="8"/>
        <v>2.8069999999999995</v>
      </c>
    </row>
    <row r="101" spans="10:17" x14ac:dyDescent="0.25">
      <c r="J101" s="3">
        <f t="shared" si="9"/>
        <v>114.75</v>
      </c>
      <c r="L101" s="3">
        <f t="shared" si="5"/>
        <v>4.0039999999999996</v>
      </c>
      <c r="M101" s="3">
        <f t="shared" si="6"/>
        <v>-4.7009999999999996</v>
      </c>
      <c r="O101" s="3">
        <f t="shared" si="7"/>
        <v>-5.3979999999999997</v>
      </c>
      <c r="Q101" s="3">
        <f t="shared" si="8"/>
        <v>3.3069999999999995</v>
      </c>
    </row>
    <row r="102" spans="10:17" x14ac:dyDescent="0.25">
      <c r="J102" s="3">
        <f t="shared" si="9"/>
        <v>115</v>
      </c>
      <c r="L102" s="3">
        <f t="shared" si="5"/>
        <v>4.2539999999999996</v>
      </c>
      <c r="M102" s="3">
        <f t="shared" si="6"/>
        <v>-4.7009999999999996</v>
      </c>
      <c r="O102" s="3">
        <f t="shared" si="7"/>
        <v>-5.1479999999999997</v>
      </c>
      <c r="Q102" s="3">
        <f t="shared" si="8"/>
        <v>3.8069999999999995</v>
      </c>
    </row>
    <row r="103" spans="10:17" x14ac:dyDescent="0.25">
      <c r="J103" s="3">
        <f t="shared" si="9"/>
        <v>115.25</v>
      </c>
      <c r="L103" s="3">
        <f t="shared" si="5"/>
        <v>4.5039999999999996</v>
      </c>
      <c r="M103" s="3">
        <f t="shared" si="6"/>
        <v>-4.7009999999999996</v>
      </c>
      <c r="O103" s="3">
        <f t="shared" si="7"/>
        <v>-4.8979999999999997</v>
      </c>
      <c r="Q103" s="3">
        <f t="shared" si="8"/>
        <v>4.3069999999999995</v>
      </c>
    </row>
    <row r="104" spans="10:17" x14ac:dyDescent="0.25">
      <c r="J104" s="3">
        <f t="shared" si="9"/>
        <v>115.5</v>
      </c>
      <c r="L104" s="3">
        <f t="shared" si="5"/>
        <v>4.7539999999999996</v>
      </c>
      <c r="M104" s="3">
        <f t="shared" si="6"/>
        <v>-4.7009999999999996</v>
      </c>
      <c r="O104" s="3">
        <f t="shared" si="7"/>
        <v>-4.6479999999999997</v>
      </c>
      <c r="Q104" s="3">
        <f t="shared" si="8"/>
        <v>4.8069999999999995</v>
      </c>
    </row>
    <row r="105" spans="10:17" x14ac:dyDescent="0.25">
      <c r="J105" s="3">
        <f t="shared" si="9"/>
        <v>115.75</v>
      </c>
      <c r="L105" s="3">
        <f t="shared" si="5"/>
        <v>5.0039999999999996</v>
      </c>
      <c r="M105" s="3">
        <f t="shared" si="6"/>
        <v>-4.7009999999999996</v>
      </c>
      <c r="O105" s="3">
        <f t="shared" si="7"/>
        <v>-4.3979999999999997</v>
      </c>
      <c r="Q105" s="3">
        <f t="shared" si="8"/>
        <v>5.3069999999999995</v>
      </c>
    </row>
    <row r="106" spans="10:17" x14ac:dyDescent="0.25">
      <c r="J106" s="3">
        <f t="shared" si="9"/>
        <v>116</v>
      </c>
      <c r="L106" s="3">
        <f t="shared" si="5"/>
        <v>5.2539999999999996</v>
      </c>
      <c r="M106" s="3">
        <f t="shared" si="6"/>
        <v>-4.7009999999999996</v>
      </c>
      <c r="O106" s="3">
        <f t="shared" si="7"/>
        <v>-4.1479999999999997</v>
      </c>
      <c r="Q106" s="3">
        <f t="shared" si="8"/>
        <v>5.8069999999999995</v>
      </c>
    </row>
    <row r="107" spans="10:17" x14ac:dyDescent="0.25">
      <c r="J107" s="3">
        <f t="shared" si="9"/>
        <v>116.25</v>
      </c>
      <c r="L107" s="3">
        <f t="shared" si="5"/>
        <v>5.5039999999999996</v>
      </c>
      <c r="M107" s="3">
        <f t="shared" si="6"/>
        <v>-4.7009999999999996</v>
      </c>
      <c r="O107" s="3">
        <f t="shared" si="7"/>
        <v>-3.8979999999999997</v>
      </c>
      <c r="Q107" s="3">
        <f t="shared" si="8"/>
        <v>6.3069999999999995</v>
      </c>
    </row>
    <row r="108" spans="10:17" x14ac:dyDescent="0.25">
      <c r="J108" s="3">
        <f t="shared" si="9"/>
        <v>116.5</v>
      </c>
      <c r="L108" s="3">
        <f t="shared" si="5"/>
        <v>5.7539999999999996</v>
      </c>
      <c r="M108" s="3">
        <f t="shared" si="6"/>
        <v>-4.7009999999999996</v>
      </c>
      <c r="O108" s="3">
        <f t="shared" si="7"/>
        <v>-3.6479999999999997</v>
      </c>
      <c r="Q108" s="3">
        <f t="shared" si="8"/>
        <v>6.8069999999999995</v>
      </c>
    </row>
    <row r="109" spans="10:17" x14ac:dyDescent="0.25">
      <c r="J109" s="3">
        <f t="shared" si="9"/>
        <v>116.75</v>
      </c>
      <c r="L109" s="3">
        <f t="shared" si="5"/>
        <v>6.0039999999999996</v>
      </c>
      <c r="M109" s="3">
        <f t="shared" si="6"/>
        <v>-4.7009999999999996</v>
      </c>
      <c r="O109" s="3">
        <f t="shared" si="7"/>
        <v>-3.3979999999999997</v>
      </c>
      <c r="Q109" s="3">
        <f t="shared" si="8"/>
        <v>7.3069999999999995</v>
      </c>
    </row>
    <row r="110" spans="10:17" x14ac:dyDescent="0.25">
      <c r="J110" s="3">
        <f t="shared" si="9"/>
        <v>117</v>
      </c>
      <c r="L110" s="3">
        <f t="shared" si="5"/>
        <v>6.2539999999999996</v>
      </c>
      <c r="M110" s="3">
        <f t="shared" si="6"/>
        <v>-4.7009999999999996</v>
      </c>
      <c r="O110" s="3">
        <f t="shared" si="7"/>
        <v>-3.1479999999999997</v>
      </c>
      <c r="Q110" s="3">
        <f t="shared" si="8"/>
        <v>7.8069999999999995</v>
      </c>
    </row>
    <row r="111" spans="10:17" x14ac:dyDescent="0.25">
      <c r="J111" s="3">
        <f t="shared" si="9"/>
        <v>117.25</v>
      </c>
      <c r="L111" s="3">
        <f t="shared" si="5"/>
        <v>6.5039999999999996</v>
      </c>
      <c r="M111" s="3">
        <f t="shared" si="6"/>
        <v>-4.7009999999999996</v>
      </c>
      <c r="O111" s="3">
        <f t="shared" si="7"/>
        <v>-2.8979999999999997</v>
      </c>
      <c r="Q111" s="3">
        <f t="shared" si="8"/>
        <v>8.3069999999999986</v>
      </c>
    </row>
    <row r="112" spans="10:17" x14ac:dyDescent="0.25">
      <c r="J112" s="3">
        <f t="shared" si="9"/>
        <v>117.5</v>
      </c>
      <c r="L112" s="3">
        <f t="shared" si="5"/>
        <v>6.7539999999999996</v>
      </c>
      <c r="M112" s="3">
        <f t="shared" si="6"/>
        <v>-4.7009999999999996</v>
      </c>
      <c r="O112" s="3">
        <f t="shared" si="7"/>
        <v>-2.6479999999999997</v>
      </c>
      <c r="Q112" s="3">
        <f t="shared" si="8"/>
        <v>8.8069999999999986</v>
      </c>
    </row>
    <row r="113" spans="10:17" x14ac:dyDescent="0.25">
      <c r="J113" s="3">
        <f t="shared" si="9"/>
        <v>117.75</v>
      </c>
      <c r="L113" s="3">
        <f t="shared" si="5"/>
        <v>7.0039999999999996</v>
      </c>
      <c r="M113" s="3">
        <f t="shared" si="6"/>
        <v>-4.7009999999999996</v>
      </c>
      <c r="O113" s="3">
        <f t="shared" si="7"/>
        <v>-2.3979999999999997</v>
      </c>
      <c r="Q113" s="3">
        <f t="shared" si="8"/>
        <v>9.3069999999999986</v>
      </c>
    </row>
    <row r="114" spans="10:17" x14ac:dyDescent="0.25">
      <c r="J114" s="3">
        <f t="shared" si="9"/>
        <v>118</v>
      </c>
      <c r="L114" s="3">
        <f t="shared" si="5"/>
        <v>7.2539999999999996</v>
      </c>
      <c r="M114" s="3">
        <f t="shared" si="6"/>
        <v>-4.7009999999999996</v>
      </c>
      <c r="O114" s="3">
        <f t="shared" si="7"/>
        <v>-2.1479999999999997</v>
      </c>
      <c r="Q114" s="3">
        <f t="shared" si="8"/>
        <v>9.8069999999999986</v>
      </c>
    </row>
    <row r="115" spans="10:17" x14ac:dyDescent="0.25">
      <c r="J115" s="3">
        <f t="shared" si="9"/>
        <v>118.25</v>
      </c>
      <c r="L115" s="3">
        <f t="shared" si="5"/>
        <v>7.5039999999999996</v>
      </c>
      <c r="M115" s="3">
        <f t="shared" si="6"/>
        <v>-4.7009999999999996</v>
      </c>
      <c r="O115" s="3">
        <f t="shared" si="7"/>
        <v>-1.8979999999999997</v>
      </c>
      <c r="Q115" s="3">
        <f t="shared" si="8"/>
        <v>10.306999999999999</v>
      </c>
    </row>
    <row r="116" spans="10:17" x14ac:dyDescent="0.25">
      <c r="J116" s="3">
        <f t="shared" si="9"/>
        <v>118.5</v>
      </c>
      <c r="L116" s="3">
        <f t="shared" si="5"/>
        <v>7.7539999999999996</v>
      </c>
      <c r="M116" s="3">
        <f t="shared" si="6"/>
        <v>-4.7009999999999996</v>
      </c>
      <c r="O116" s="3">
        <f t="shared" si="7"/>
        <v>-1.6479999999999997</v>
      </c>
      <c r="Q116" s="3">
        <f t="shared" si="8"/>
        <v>10.806999999999999</v>
      </c>
    </row>
    <row r="117" spans="10:17" x14ac:dyDescent="0.25">
      <c r="J117" s="3">
        <f t="shared" si="9"/>
        <v>118.75</v>
      </c>
      <c r="L117" s="3">
        <f t="shared" si="5"/>
        <v>8.0039999999999996</v>
      </c>
      <c r="M117" s="3">
        <f t="shared" si="6"/>
        <v>-4.7009999999999996</v>
      </c>
      <c r="O117" s="3">
        <f t="shared" si="7"/>
        <v>-1.3979999999999997</v>
      </c>
      <c r="Q117" s="3">
        <f t="shared" si="8"/>
        <v>11.306999999999999</v>
      </c>
    </row>
    <row r="118" spans="10:17" x14ac:dyDescent="0.25">
      <c r="J118" s="3">
        <f t="shared" si="9"/>
        <v>119</v>
      </c>
      <c r="L118" s="3">
        <f t="shared" si="5"/>
        <v>8.2539999999999996</v>
      </c>
      <c r="M118" s="3">
        <f t="shared" si="6"/>
        <v>-4.7009999999999996</v>
      </c>
      <c r="O118" s="3">
        <f t="shared" si="7"/>
        <v>-1.1479999999999997</v>
      </c>
      <c r="Q118" s="3">
        <f t="shared" si="8"/>
        <v>11.806999999999999</v>
      </c>
    </row>
    <row r="119" spans="10:17" x14ac:dyDescent="0.25">
      <c r="J119" s="3">
        <f t="shared" si="9"/>
        <v>119.25</v>
      </c>
      <c r="L119" s="3">
        <f t="shared" si="5"/>
        <v>8.5039999999999996</v>
      </c>
      <c r="M119" s="3">
        <f t="shared" si="6"/>
        <v>-4.7009999999999996</v>
      </c>
      <c r="O119" s="3">
        <f t="shared" si="7"/>
        <v>-0.89799999999999969</v>
      </c>
      <c r="Q119" s="3">
        <f t="shared" si="8"/>
        <v>12.306999999999999</v>
      </c>
    </row>
    <row r="120" spans="10:17" x14ac:dyDescent="0.25">
      <c r="J120" s="3">
        <f t="shared" si="9"/>
        <v>119.5</v>
      </c>
      <c r="L120" s="3">
        <f t="shared" si="5"/>
        <v>8.7539999999999996</v>
      </c>
      <c r="M120" s="3">
        <f t="shared" si="6"/>
        <v>-4.7009999999999996</v>
      </c>
      <c r="O120" s="3">
        <f t="shared" si="7"/>
        <v>-0.64799999999999969</v>
      </c>
      <c r="Q120" s="3">
        <f t="shared" si="8"/>
        <v>12.806999999999999</v>
      </c>
    </row>
    <row r="121" spans="10:17" x14ac:dyDescent="0.25">
      <c r="J121" s="3">
        <f t="shared" si="9"/>
        <v>119.75</v>
      </c>
      <c r="L121" s="3">
        <f t="shared" si="5"/>
        <v>9.0039999999999996</v>
      </c>
      <c r="M121" s="3">
        <f t="shared" si="6"/>
        <v>-4.7009999999999996</v>
      </c>
      <c r="O121" s="3">
        <f t="shared" si="7"/>
        <v>-0.39799999999999969</v>
      </c>
      <c r="Q121" s="3">
        <f t="shared" si="8"/>
        <v>13.306999999999999</v>
      </c>
    </row>
    <row r="122" spans="10:17" x14ac:dyDescent="0.25">
      <c r="J122" s="3">
        <f t="shared" si="9"/>
        <v>120</v>
      </c>
      <c r="L122" s="3">
        <f t="shared" si="5"/>
        <v>9.2539999999999996</v>
      </c>
      <c r="M122" s="3">
        <f t="shared" si="6"/>
        <v>-4.7009999999999996</v>
      </c>
      <c r="O122" s="3">
        <f t="shared" si="7"/>
        <v>-0.14799999999999969</v>
      </c>
      <c r="Q122" s="3">
        <f t="shared" si="8"/>
        <v>13.806999999999999</v>
      </c>
    </row>
    <row r="123" spans="10:17" x14ac:dyDescent="0.25">
      <c r="J123" s="3">
        <f t="shared" si="9"/>
        <v>120.25</v>
      </c>
      <c r="L123" s="3">
        <f t="shared" si="5"/>
        <v>9.5039999999999996</v>
      </c>
      <c r="M123" s="3">
        <f t="shared" si="6"/>
        <v>-4.7009999999999996</v>
      </c>
      <c r="O123" s="3">
        <f t="shared" si="7"/>
        <v>0.10200000000000031</v>
      </c>
      <c r="Q123" s="3">
        <f t="shared" si="8"/>
        <v>14.306999999999999</v>
      </c>
    </row>
    <row r="124" spans="10:17" x14ac:dyDescent="0.25">
      <c r="J124" s="3">
        <f t="shared" si="9"/>
        <v>120.5</v>
      </c>
      <c r="L124" s="3">
        <f t="shared" si="5"/>
        <v>9.7539999999999996</v>
      </c>
      <c r="M124" s="3">
        <f t="shared" si="6"/>
        <v>-4.7009999999999996</v>
      </c>
      <c r="O124" s="3">
        <f t="shared" si="7"/>
        <v>0.35200000000000031</v>
      </c>
      <c r="Q124" s="3">
        <f t="shared" si="8"/>
        <v>14.806999999999999</v>
      </c>
    </row>
    <row r="125" spans="10:17" x14ac:dyDescent="0.25">
      <c r="J125" s="3">
        <f t="shared" si="9"/>
        <v>120.75</v>
      </c>
      <c r="L125" s="3">
        <f t="shared" si="5"/>
        <v>10.004</v>
      </c>
      <c r="M125" s="3">
        <f t="shared" si="6"/>
        <v>-4.7009999999999996</v>
      </c>
      <c r="O125" s="3">
        <f t="shared" si="7"/>
        <v>0.60200000000000031</v>
      </c>
      <c r="Q125" s="3">
        <f t="shared" si="8"/>
        <v>15.306999999999999</v>
      </c>
    </row>
    <row r="126" spans="10:17" x14ac:dyDescent="0.25">
      <c r="J126" s="3">
        <f t="shared" si="9"/>
        <v>121</v>
      </c>
      <c r="L126" s="3">
        <f t="shared" si="5"/>
        <v>10.254</v>
      </c>
      <c r="M126" s="3">
        <f t="shared" si="6"/>
        <v>-4.7009999999999996</v>
      </c>
      <c r="O126" s="3">
        <f t="shared" si="7"/>
        <v>0.85200000000000031</v>
      </c>
      <c r="Q126" s="3">
        <f t="shared" si="8"/>
        <v>15.806999999999999</v>
      </c>
    </row>
    <row r="127" spans="10:17" x14ac:dyDescent="0.25">
      <c r="J127" s="3">
        <f t="shared" si="9"/>
        <v>121.25</v>
      </c>
      <c r="L127" s="3">
        <f t="shared" si="5"/>
        <v>10.504</v>
      </c>
      <c r="M127" s="3">
        <f t="shared" si="6"/>
        <v>-4.7009999999999996</v>
      </c>
      <c r="O127" s="3">
        <f t="shared" si="7"/>
        <v>1.1020000000000003</v>
      </c>
      <c r="Q127" s="3">
        <f t="shared" si="8"/>
        <v>16.306999999999999</v>
      </c>
    </row>
    <row r="128" spans="10:17" x14ac:dyDescent="0.25">
      <c r="J128" s="3">
        <f t="shared" si="9"/>
        <v>121.5</v>
      </c>
      <c r="L128" s="3">
        <f t="shared" si="5"/>
        <v>10.754</v>
      </c>
      <c r="M128" s="3">
        <f t="shared" si="6"/>
        <v>-4.7009999999999996</v>
      </c>
      <c r="O128" s="3">
        <f t="shared" si="7"/>
        <v>1.3520000000000003</v>
      </c>
      <c r="Q128" s="3">
        <f t="shared" si="8"/>
        <v>16.806999999999999</v>
      </c>
    </row>
    <row r="129" spans="10:17" x14ac:dyDescent="0.25">
      <c r="J129" s="3">
        <f t="shared" si="9"/>
        <v>121.75</v>
      </c>
      <c r="L129" s="3">
        <f t="shared" si="5"/>
        <v>11.004</v>
      </c>
      <c r="M129" s="3">
        <f t="shared" si="6"/>
        <v>-4.7009999999999996</v>
      </c>
      <c r="O129" s="3">
        <f t="shared" si="7"/>
        <v>1.6020000000000003</v>
      </c>
      <c r="Q129" s="3">
        <f t="shared" si="8"/>
        <v>17.306999999999999</v>
      </c>
    </row>
    <row r="130" spans="10:17" x14ac:dyDescent="0.25">
      <c r="J130" s="3">
        <f t="shared" si="9"/>
        <v>122</v>
      </c>
      <c r="L130" s="3">
        <f t="shared" si="5"/>
        <v>11.254</v>
      </c>
      <c r="M130" s="3">
        <f t="shared" si="6"/>
        <v>-4.7009999999999996</v>
      </c>
      <c r="O130" s="3">
        <f t="shared" si="7"/>
        <v>1.8520000000000003</v>
      </c>
      <c r="Q130" s="3">
        <f t="shared" si="8"/>
        <v>17.806999999999999</v>
      </c>
    </row>
    <row r="131" spans="10:17" x14ac:dyDescent="0.25">
      <c r="J131" s="3">
        <f t="shared" si="9"/>
        <v>122.25</v>
      </c>
      <c r="L131" s="3">
        <f t="shared" ref="L131:L152" si="10">MAX(J131-$C$6,0)-$C$8</f>
        <v>11.504</v>
      </c>
      <c r="M131" s="3">
        <f t="shared" ref="M131:M152" si="11">MAX($D$6-J131,0)-$D$8</f>
        <v>-4.7009999999999996</v>
      </c>
      <c r="O131" s="3">
        <f t="shared" ref="O131:O152" si="12">L131+2*M131</f>
        <v>2.1020000000000003</v>
      </c>
      <c r="Q131" s="3">
        <f t="shared" ref="Q131:Q152" si="13">2*L131+M131</f>
        <v>18.306999999999999</v>
      </c>
    </row>
    <row r="132" spans="10:17" x14ac:dyDescent="0.25">
      <c r="J132" s="3">
        <f t="shared" ref="J132:J152" si="14">J131+$I$2</f>
        <v>122.5</v>
      </c>
      <c r="L132" s="3">
        <f t="shared" si="10"/>
        <v>11.754</v>
      </c>
      <c r="M132" s="3">
        <f t="shared" si="11"/>
        <v>-4.7009999999999996</v>
      </c>
      <c r="O132" s="3">
        <f t="shared" si="12"/>
        <v>2.3520000000000003</v>
      </c>
      <c r="Q132" s="3">
        <f t="shared" si="13"/>
        <v>18.806999999999999</v>
      </c>
    </row>
    <row r="133" spans="10:17" x14ac:dyDescent="0.25">
      <c r="J133" s="3">
        <f t="shared" si="14"/>
        <v>122.75</v>
      </c>
      <c r="L133" s="3">
        <f t="shared" si="10"/>
        <v>12.004</v>
      </c>
      <c r="M133" s="3">
        <f t="shared" si="11"/>
        <v>-4.7009999999999996</v>
      </c>
      <c r="O133" s="3">
        <f t="shared" si="12"/>
        <v>2.6020000000000003</v>
      </c>
      <c r="Q133" s="3">
        <f t="shared" si="13"/>
        <v>19.306999999999999</v>
      </c>
    </row>
    <row r="134" spans="10:17" x14ac:dyDescent="0.25">
      <c r="J134" s="3">
        <f t="shared" si="14"/>
        <v>123</v>
      </c>
      <c r="L134" s="3">
        <f t="shared" si="10"/>
        <v>12.254</v>
      </c>
      <c r="M134" s="3">
        <f t="shared" si="11"/>
        <v>-4.7009999999999996</v>
      </c>
      <c r="O134" s="3">
        <f t="shared" si="12"/>
        <v>2.8520000000000003</v>
      </c>
      <c r="Q134" s="3">
        <f t="shared" si="13"/>
        <v>19.806999999999999</v>
      </c>
    </row>
    <row r="135" spans="10:17" x14ac:dyDescent="0.25">
      <c r="J135" s="3">
        <f t="shared" si="14"/>
        <v>123.25</v>
      </c>
      <c r="L135" s="3">
        <f t="shared" si="10"/>
        <v>12.504</v>
      </c>
      <c r="M135" s="3">
        <f t="shared" si="11"/>
        <v>-4.7009999999999996</v>
      </c>
      <c r="O135" s="3">
        <f t="shared" si="12"/>
        <v>3.1020000000000003</v>
      </c>
      <c r="Q135" s="3">
        <f t="shared" si="13"/>
        <v>20.306999999999999</v>
      </c>
    </row>
    <row r="136" spans="10:17" x14ac:dyDescent="0.25">
      <c r="J136" s="3">
        <f t="shared" si="14"/>
        <v>123.5</v>
      </c>
      <c r="L136" s="3">
        <f t="shared" si="10"/>
        <v>12.754</v>
      </c>
      <c r="M136" s="3">
        <f t="shared" si="11"/>
        <v>-4.7009999999999996</v>
      </c>
      <c r="O136" s="3">
        <f t="shared" si="12"/>
        <v>3.3520000000000003</v>
      </c>
      <c r="Q136" s="3">
        <f t="shared" si="13"/>
        <v>20.806999999999999</v>
      </c>
    </row>
    <row r="137" spans="10:17" x14ac:dyDescent="0.25">
      <c r="J137" s="3">
        <f t="shared" si="14"/>
        <v>123.75</v>
      </c>
      <c r="L137" s="3">
        <f t="shared" si="10"/>
        <v>13.004</v>
      </c>
      <c r="M137" s="3">
        <f t="shared" si="11"/>
        <v>-4.7009999999999996</v>
      </c>
      <c r="O137" s="3">
        <f t="shared" si="12"/>
        <v>3.6020000000000003</v>
      </c>
      <c r="Q137" s="3">
        <f t="shared" si="13"/>
        <v>21.306999999999999</v>
      </c>
    </row>
    <row r="138" spans="10:17" x14ac:dyDescent="0.25">
      <c r="J138" s="3">
        <f t="shared" si="14"/>
        <v>124</v>
      </c>
      <c r="L138" s="3">
        <f t="shared" si="10"/>
        <v>13.254</v>
      </c>
      <c r="M138" s="3">
        <f t="shared" si="11"/>
        <v>-4.7009999999999996</v>
      </c>
      <c r="O138" s="3">
        <f t="shared" si="12"/>
        <v>3.8520000000000003</v>
      </c>
      <c r="Q138" s="3">
        <f t="shared" si="13"/>
        <v>21.806999999999999</v>
      </c>
    </row>
    <row r="139" spans="10:17" x14ac:dyDescent="0.25">
      <c r="J139" s="3">
        <f t="shared" si="14"/>
        <v>124.25</v>
      </c>
      <c r="L139" s="3">
        <f t="shared" si="10"/>
        <v>13.504</v>
      </c>
      <c r="M139" s="3">
        <f t="shared" si="11"/>
        <v>-4.7009999999999996</v>
      </c>
      <c r="O139" s="3">
        <f t="shared" si="12"/>
        <v>4.1020000000000003</v>
      </c>
      <c r="Q139" s="3">
        <f t="shared" si="13"/>
        <v>22.306999999999999</v>
      </c>
    </row>
    <row r="140" spans="10:17" x14ac:dyDescent="0.25">
      <c r="J140" s="3">
        <f t="shared" si="14"/>
        <v>124.5</v>
      </c>
      <c r="L140" s="3">
        <f t="shared" si="10"/>
        <v>13.754</v>
      </c>
      <c r="M140" s="3">
        <f t="shared" si="11"/>
        <v>-4.7009999999999996</v>
      </c>
      <c r="O140" s="3">
        <f t="shared" si="12"/>
        <v>4.3520000000000003</v>
      </c>
      <c r="Q140" s="3">
        <f t="shared" si="13"/>
        <v>22.806999999999999</v>
      </c>
    </row>
    <row r="141" spans="10:17" x14ac:dyDescent="0.25">
      <c r="J141" s="3">
        <f t="shared" si="14"/>
        <v>124.75</v>
      </c>
      <c r="L141" s="3">
        <f t="shared" si="10"/>
        <v>14.004</v>
      </c>
      <c r="M141" s="3">
        <f t="shared" si="11"/>
        <v>-4.7009999999999996</v>
      </c>
      <c r="O141" s="3">
        <f t="shared" si="12"/>
        <v>4.6020000000000003</v>
      </c>
      <c r="Q141" s="3">
        <f t="shared" si="13"/>
        <v>23.306999999999999</v>
      </c>
    </row>
    <row r="142" spans="10:17" x14ac:dyDescent="0.25">
      <c r="J142" s="3">
        <f t="shared" si="14"/>
        <v>125</v>
      </c>
      <c r="L142" s="3">
        <f t="shared" si="10"/>
        <v>14.254</v>
      </c>
      <c r="M142" s="3">
        <f t="shared" si="11"/>
        <v>-4.7009999999999996</v>
      </c>
      <c r="O142" s="3">
        <f t="shared" si="12"/>
        <v>4.8520000000000003</v>
      </c>
      <c r="Q142" s="3">
        <f t="shared" si="13"/>
        <v>23.806999999999999</v>
      </c>
    </row>
    <row r="143" spans="10:17" x14ac:dyDescent="0.25">
      <c r="J143" s="3">
        <f t="shared" si="14"/>
        <v>125.25</v>
      </c>
      <c r="L143" s="3">
        <f t="shared" si="10"/>
        <v>14.504</v>
      </c>
      <c r="M143" s="3">
        <f t="shared" si="11"/>
        <v>-4.7009999999999996</v>
      </c>
      <c r="O143" s="3">
        <f t="shared" si="12"/>
        <v>5.1020000000000003</v>
      </c>
      <c r="Q143" s="3">
        <f t="shared" si="13"/>
        <v>24.306999999999999</v>
      </c>
    </row>
    <row r="144" spans="10:17" x14ac:dyDescent="0.25">
      <c r="J144" s="3">
        <f t="shared" si="14"/>
        <v>125.5</v>
      </c>
      <c r="L144" s="3">
        <f t="shared" si="10"/>
        <v>14.754</v>
      </c>
      <c r="M144" s="3">
        <f t="shared" si="11"/>
        <v>-4.7009999999999996</v>
      </c>
      <c r="O144" s="3">
        <f t="shared" si="12"/>
        <v>5.3520000000000003</v>
      </c>
      <c r="Q144" s="3">
        <f t="shared" si="13"/>
        <v>24.806999999999999</v>
      </c>
    </row>
    <row r="145" spans="10:17" x14ac:dyDescent="0.25">
      <c r="J145" s="3">
        <f t="shared" si="14"/>
        <v>125.75</v>
      </c>
      <c r="L145" s="3">
        <f t="shared" si="10"/>
        <v>15.004</v>
      </c>
      <c r="M145" s="3">
        <f t="shared" si="11"/>
        <v>-4.7009999999999996</v>
      </c>
      <c r="O145" s="3">
        <f t="shared" si="12"/>
        <v>5.6020000000000003</v>
      </c>
      <c r="Q145" s="3">
        <f t="shared" si="13"/>
        <v>25.306999999999999</v>
      </c>
    </row>
    <row r="146" spans="10:17" x14ac:dyDescent="0.25">
      <c r="J146" s="3">
        <f t="shared" si="14"/>
        <v>126</v>
      </c>
      <c r="L146" s="3">
        <f t="shared" si="10"/>
        <v>15.254</v>
      </c>
      <c r="M146" s="3">
        <f t="shared" si="11"/>
        <v>-4.7009999999999996</v>
      </c>
      <c r="O146" s="3">
        <f t="shared" si="12"/>
        <v>5.8520000000000003</v>
      </c>
      <c r="Q146" s="3">
        <f t="shared" si="13"/>
        <v>25.806999999999999</v>
      </c>
    </row>
    <row r="147" spans="10:17" x14ac:dyDescent="0.25">
      <c r="J147" s="3">
        <f t="shared" si="14"/>
        <v>126.25</v>
      </c>
      <c r="L147" s="3">
        <f t="shared" si="10"/>
        <v>15.504</v>
      </c>
      <c r="M147" s="3">
        <f t="shared" si="11"/>
        <v>-4.7009999999999996</v>
      </c>
      <c r="O147" s="3">
        <f t="shared" si="12"/>
        <v>6.1020000000000003</v>
      </c>
      <c r="Q147" s="3">
        <f t="shared" si="13"/>
        <v>26.306999999999999</v>
      </c>
    </row>
    <row r="148" spans="10:17" x14ac:dyDescent="0.25">
      <c r="J148" s="3">
        <f t="shared" si="14"/>
        <v>126.5</v>
      </c>
      <c r="L148" s="3">
        <f t="shared" si="10"/>
        <v>15.754</v>
      </c>
      <c r="M148" s="3">
        <f t="shared" si="11"/>
        <v>-4.7009999999999996</v>
      </c>
      <c r="O148" s="3">
        <f t="shared" si="12"/>
        <v>6.3520000000000003</v>
      </c>
      <c r="Q148" s="3">
        <f t="shared" si="13"/>
        <v>26.806999999999999</v>
      </c>
    </row>
    <row r="149" spans="10:17" x14ac:dyDescent="0.25">
      <c r="J149" s="3">
        <f t="shared" si="14"/>
        <v>126.75</v>
      </c>
      <c r="L149" s="3">
        <f t="shared" si="10"/>
        <v>16.003999999999998</v>
      </c>
      <c r="M149" s="3">
        <f t="shared" si="11"/>
        <v>-4.7009999999999996</v>
      </c>
      <c r="O149" s="3">
        <f t="shared" si="12"/>
        <v>6.6019999999999985</v>
      </c>
      <c r="Q149" s="3">
        <f t="shared" si="13"/>
        <v>27.306999999999995</v>
      </c>
    </row>
    <row r="150" spans="10:17" x14ac:dyDescent="0.25">
      <c r="J150" s="3">
        <f t="shared" si="14"/>
        <v>127</v>
      </c>
      <c r="L150" s="3">
        <f t="shared" si="10"/>
        <v>16.253999999999998</v>
      </c>
      <c r="M150" s="3">
        <f t="shared" si="11"/>
        <v>-4.7009999999999996</v>
      </c>
      <c r="O150" s="3">
        <f t="shared" si="12"/>
        <v>6.8519999999999985</v>
      </c>
      <c r="Q150" s="3">
        <f t="shared" si="13"/>
        <v>27.806999999999995</v>
      </c>
    </row>
    <row r="151" spans="10:17" x14ac:dyDescent="0.25">
      <c r="J151" s="3">
        <f t="shared" si="14"/>
        <v>127.25</v>
      </c>
      <c r="L151" s="3">
        <f t="shared" si="10"/>
        <v>16.503999999999998</v>
      </c>
      <c r="M151" s="3">
        <f t="shared" si="11"/>
        <v>-4.7009999999999996</v>
      </c>
      <c r="O151" s="3">
        <f t="shared" si="12"/>
        <v>7.1019999999999985</v>
      </c>
      <c r="Q151" s="3">
        <f t="shared" si="13"/>
        <v>28.306999999999995</v>
      </c>
    </row>
    <row r="152" spans="10:17" x14ac:dyDescent="0.25">
      <c r="J152" s="3">
        <f t="shared" si="14"/>
        <v>127.5</v>
      </c>
      <c r="L152" s="3">
        <f t="shared" si="10"/>
        <v>16.753999999999998</v>
      </c>
      <c r="M152" s="3">
        <f t="shared" si="11"/>
        <v>-4.7009999999999996</v>
      </c>
      <c r="O152" s="3">
        <f t="shared" si="12"/>
        <v>7.3519999999999985</v>
      </c>
      <c r="Q152" s="3">
        <f t="shared" si="13"/>
        <v>28.806999999999995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Exo_1_Stratégie</vt:lpstr>
      <vt:lpstr>Exo_2_a</vt:lpstr>
      <vt:lpstr>Exo_2_b_CRR</vt:lpstr>
      <vt:lpstr>Exo_2_c_BS</vt:lpstr>
      <vt:lpstr>STRIP_STRAP</vt:lpstr>
    </vt:vector>
  </TitlesOfParts>
  <Company>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François-Heude</dc:creator>
  <cp:lastModifiedBy>FRANCOIS-HEUDE</cp:lastModifiedBy>
  <dcterms:created xsi:type="dcterms:W3CDTF">1999-03-23T08:58:08Z</dcterms:created>
  <dcterms:modified xsi:type="dcterms:W3CDTF">2020-10-12T13:39:41Z</dcterms:modified>
</cp:coreProperties>
</file>