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igitte.zussa\OneDrive - O-I\Desktop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0" i="1" l="1"/>
  <c r="L81" i="1"/>
  <c r="L75" i="1"/>
  <c r="F92" i="1" l="1"/>
  <c r="E92" i="1"/>
  <c r="M89" i="1"/>
  <c r="M64" i="1" l="1"/>
  <c r="H42" i="1" l="1"/>
  <c r="J44" i="1" l="1"/>
  <c r="F82" i="1" l="1"/>
  <c r="G82" i="1" s="1"/>
  <c r="H78" i="1"/>
  <c r="L78" i="1" s="1"/>
  <c r="F81" i="1" s="1"/>
  <c r="G81" i="1" s="1"/>
  <c r="H70" i="1"/>
  <c r="J70" i="1" s="1"/>
  <c r="H68" i="1"/>
  <c r="K63" i="1"/>
  <c r="M63" i="1" s="1"/>
  <c r="K55" i="1"/>
  <c r="M55" i="1" s="1"/>
  <c r="H55" i="1"/>
  <c r="J55" i="1" s="1"/>
  <c r="K65" i="1"/>
  <c r="M65" i="1" s="1"/>
  <c r="K66" i="1"/>
  <c r="M66" i="1" s="1"/>
  <c r="K61" i="1"/>
  <c r="M61" i="1" s="1"/>
  <c r="K59" i="1"/>
  <c r="M59" i="1" s="1"/>
  <c r="J68" i="1"/>
  <c r="K62" i="1"/>
  <c r="M62" i="1" s="1"/>
  <c r="H54" i="1"/>
  <c r="J54" i="1" s="1"/>
  <c r="K57" i="1"/>
  <c r="M57" i="1" s="1"/>
  <c r="K54" i="1"/>
  <c r="M54" i="1" s="1"/>
  <c r="K53" i="1"/>
  <c r="M53" i="1" s="1"/>
  <c r="K50" i="1"/>
  <c r="M50" i="1" s="1"/>
  <c r="K47" i="1"/>
  <c r="M47" i="1" s="1"/>
  <c r="K52" i="1"/>
  <c r="M52" i="1" s="1"/>
  <c r="H52" i="1"/>
  <c r="J52" i="1" s="1"/>
  <c r="H53" i="1"/>
  <c r="J53" i="1" s="1"/>
  <c r="M72" i="1" l="1"/>
  <c r="F85" i="1" s="1"/>
  <c r="J72" i="1"/>
  <c r="F83" i="1" s="1"/>
  <c r="G83" i="1" s="1"/>
  <c r="F86" i="1" l="1"/>
  <c r="G86" i="1" s="1"/>
  <c r="G85" i="1"/>
  <c r="F84" i="1"/>
  <c r="G84" i="1" s="1"/>
</calcChain>
</file>

<file path=xl/comments1.xml><?xml version="1.0" encoding="utf-8"?>
<comments xmlns="http://schemas.openxmlformats.org/spreadsheetml/2006/main">
  <authors>
    <author>Brigitte ZUSSA</author>
  </authors>
  <commentList>
    <comment ref="K64" authorId="0" shapeId="0">
      <text>
        <r>
          <rPr>
            <b/>
            <sz val="9"/>
            <color indexed="81"/>
            <rFont val="Tahoma"/>
            <family val="2"/>
          </rPr>
          <t>Morgane ZUSSA:</t>
        </r>
        <r>
          <rPr>
            <sz val="9"/>
            <color indexed="81"/>
            <rFont val="Tahoma"/>
            <family val="2"/>
          </rPr>
          <t xml:space="preserve">
8% si l'employeur verse une complementaire santé
sinon  20% sur le brut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Morgane ZUSSA:</t>
        </r>
        <r>
          <rPr>
            <sz val="9"/>
            <color indexed="81"/>
            <rFont val="Tahoma"/>
            <family val="2"/>
          </rPr>
          <t xml:space="preserve">
sur les Bulletins de salaires de l'entreprise OI, il est ajouté à cette base la part Complementaire santé
je n'ai pas trouvé cette information sur internet 
j'ai donc calculé uniquement les 98,25% du brut
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</rPr>
          <t>Morgane ZUSSA:</t>
        </r>
        <r>
          <rPr>
            <sz val="9"/>
            <color indexed="81"/>
            <rFont val="Tahoma"/>
            <family val="2"/>
          </rPr>
          <t xml:space="preserve">
22* 7 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Morgane  ZUSSA:</t>
        </r>
        <r>
          <rPr>
            <sz val="9"/>
            <color indexed="81"/>
            <rFont val="Tahoma"/>
            <family val="2"/>
          </rPr>
          <t xml:space="preserve">
droit legal 25 CP 
il peut y avoir des CP ancienneté mais nous n'ai pas l'information</t>
        </r>
      </text>
    </comment>
    <comment ref="F90" authorId="0" shapeId="0">
      <text>
        <r>
          <rPr>
            <b/>
            <sz val="9"/>
            <color indexed="81"/>
            <rFont val="Tahoma"/>
            <family val="2"/>
          </rPr>
          <t>Morgane ZUSSA:</t>
        </r>
        <r>
          <rPr>
            <sz val="9"/>
            <color indexed="81"/>
            <rFont val="Tahoma"/>
            <family val="2"/>
          </rPr>
          <t xml:space="preserve">
Droit au Congés du 01-06-2022 au 31-05-2023
2,08 * 3 mois = 6,24
arrondi à 6</t>
        </r>
      </text>
    </comment>
  </commentList>
</comments>
</file>

<file path=xl/sharedStrings.xml><?xml version="1.0" encoding="utf-8"?>
<sst xmlns="http://schemas.openxmlformats.org/spreadsheetml/2006/main" count="101" uniqueCount="93">
  <si>
    <t xml:space="preserve">ZUSSA Morgane </t>
  </si>
  <si>
    <t>https://www.coover.fr/modeles/comptabilite/fiche-de-paie-gratuite</t>
  </si>
  <si>
    <t>Début contrat</t>
  </si>
  <si>
    <t>Base</t>
  </si>
  <si>
    <t>Taux</t>
  </si>
  <si>
    <t>BULLETIN DE PAIE</t>
  </si>
  <si>
    <t>CP Ville</t>
  </si>
  <si>
    <t xml:space="preserve">SIRET            </t>
  </si>
  <si>
    <t>Date ancienneté</t>
  </si>
  <si>
    <t>Code</t>
  </si>
  <si>
    <t>Libellé de la rubrique</t>
  </si>
  <si>
    <t>Cotisations salarié</t>
  </si>
  <si>
    <t>Cotisations employeur</t>
  </si>
  <si>
    <t>Montant</t>
  </si>
  <si>
    <t>Salaire brut</t>
  </si>
  <si>
    <t>SALAIRE BRUT</t>
  </si>
  <si>
    <t>Complémentaire Santé</t>
  </si>
  <si>
    <t>ACCIDENTS DU TRAVAIL-MALADIES PROFESSIONNELLES</t>
  </si>
  <si>
    <t>RETRAITE</t>
  </si>
  <si>
    <t>Sécurité sociale plafonnée</t>
  </si>
  <si>
    <t>Sécurité sociale déplafonnée</t>
  </si>
  <si>
    <t>FAMILLE</t>
  </si>
  <si>
    <t>ASSURANCE CHÔMAGE</t>
  </si>
  <si>
    <t/>
  </si>
  <si>
    <t>AUTRES CONTRIBUTIONS DUES PAR L’EMPLOYEUR</t>
  </si>
  <si>
    <t>CSG déductible de l’impôt sur le revenu</t>
  </si>
  <si>
    <t>CSG/CRDS non déductible de l’impôt sur le revenu</t>
  </si>
  <si>
    <t>Net Imposable</t>
  </si>
  <si>
    <t>NET A PAYER AVANT IMPÔT SUR LE REVENU</t>
  </si>
  <si>
    <t>Impôt sur le revenu</t>
  </si>
  <si>
    <t>Taux personnalisé</t>
  </si>
  <si>
    <t>Impôt sur le revenu prélevé à la source</t>
  </si>
  <si>
    <t>CP En Cours</t>
  </si>
  <si>
    <t>CP Acquis</t>
  </si>
  <si>
    <t>RTT</t>
  </si>
  <si>
    <t>Acquis</t>
  </si>
  <si>
    <t>Pris</t>
  </si>
  <si>
    <t>Solde</t>
  </si>
  <si>
    <t>Document à conserver sans limitation de durée.</t>
  </si>
  <si>
    <t>Pour la définition des termes employés, se reporter au site internet www.service-public.fr, rubrique cotisations salariales.</t>
  </si>
  <si>
    <t>ENTREPRISE  SARL NEGOFRUIT</t>
  </si>
  <si>
    <t xml:space="preserve">Adresse </t>
  </si>
  <si>
    <t>34000 Montpellier</t>
  </si>
  <si>
    <t>Emballeur manutentionnaire</t>
  </si>
  <si>
    <t>CDI</t>
  </si>
  <si>
    <t>https://www.urssaf.fr/portail/home/taux-et-baremes/taux-de-cotisations/les-employeurs/les-taux-de-cotisations-de-droit.html</t>
  </si>
  <si>
    <t>SANTE</t>
  </si>
  <si>
    <t>NAF</t>
  </si>
  <si>
    <t>51.3A</t>
  </si>
  <si>
    <t>M.  VALLS François</t>
  </si>
  <si>
    <t>1.98.07.**.***.***/**</t>
  </si>
  <si>
    <t>N° sécurité sociale :</t>
  </si>
  <si>
    <t>Catégorie :</t>
  </si>
  <si>
    <t>Emploi :</t>
  </si>
  <si>
    <t>Regime travail :</t>
  </si>
  <si>
    <t>151,67 (35h/semaine)</t>
  </si>
  <si>
    <t>expédition-exportation de fuits et legumes</t>
  </si>
  <si>
    <t>Convention Collective :</t>
  </si>
  <si>
    <t>https://www.centre-national-droit-du-travail.fr/convention-collective.php?idconvention=3233&amp;id_product=1230#:~:text=fruits%20et%20l%C3%A9gumes-,La%20convention%20collective%20EXP%C3%A9DITION%20ET%20EXPORTATION%20DE%20FRUITS%20ET%20L%C3%A9GUMES,</t>
  </si>
  <si>
    <t>https://www.agirc-arrco.fr/mon-entreprise/calculer-et-declarer/calculer-les-cotisations-de-retraite-complementaire/#:~:text=La%20r%C3%A9partition%20des%20cotisations%20Agirc,a%20pu%20modifier%20cette%20r%C3%A9partition.</t>
  </si>
  <si>
    <t>Assurance Maladie, invalidité, décés</t>
  </si>
  <si>
    <t>Accident du travail</t>
  </si>
  <si>
    <t>Allocations familiales</t>
  </si>
  <si>
    <t>CGS non Imposable</t>
  </si>
  <si>
    <t>CGS  Imposable</t>
  </si>
  <si>
    <t>Contribution solidaire autonomie</t>
  </si>
  <si>
    <t>FNAL aide au logement &lt; 50 salariés</t>
  </si>
  <si>
    <t>cotisation chomage</t>
  </si>
  <si>
    <t>cotisation AGS (Garantie du salaires)</t>
  </si>
  <si>
    <t>forfait social</t>
  </si>
  <si>
    <t>contribution au dialogue social</t>
  </si>
  <si>
    <t>retraite Agirc-Arco</t>
  </si>
  <si>
    <t>retraite CEG</t>
  </si>
  <si>
    <t>Formation professionnelle et apprentissage</t>
  </si>
  <si>
    <t xml:space="preserve">TOTAL DES COTISATIONS </t>
  </si>
  <si>
    <t>prelevement à la source</t>
  </si>
  <si>
    <t>https://www.journaldunet.fr/management/guide-du-management/1110948-charges-sociales-en-2022-taux-assiettes-et-cotisations/</t>
  </si>
  <si>
    <t>source interne de mon entreprise (OI France)</t>
  </si>
  <si>
    <t>01/08 au 31/08/2022</t>
  </si>
  <si>
    <t>Période du :</t>
  </si>
  <si>
    <t>Date de paiement :</t>
  </si>
  <si>
    <t>NET A PAYER  (virement)</t>
  </si>
  <si>
    <t>IBAN :</t>
  </si>
  <si>
    <t>BIC :</t>
  </si>
  <si>
    <t>brut fiscal</t>
  </si>
  <si>
    <t>cotisations salariales</t>
  </si>
  <si>
    <t>cotisations patronales</t>
  </si>
  <si>
    <t>total versé employeur</t>
  </si>
  <si>
    <t>Du mois</t>
  </si>
  <si>
    <t>Cumul annuel</t>
  </si>
  <si>
    <t>Nb Heures travaillées :</t>
  </si>
  <si>
    <t>CET en jours :</t>
  </si>
  <si>
    <t>RECUPERATON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</si>
</sst>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#,##0.00\ &quot;€&quot;"/>
    <numFmt numFmtId="166" formatCode="#,##0.000"/>
    <numFmt numFmtId="167" formatCode="0.000%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u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rgb="FFB7B7B7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7" fillId="0" borderId="0" xfId="1" applyFont="1"/>
    <xf numFmtId="0" fontId="9" fillId="0" borderId="0" xfId="1" applyFont="1"/>
    <xf numFmtId="0" fontId="7" fillId="0" borderId="0" xfId="1" applyFont="1" applyAlignment="1">
      <alignment horizontal="left"/>
    </xf>
    <xf numFmtId="0" fontId="15" fillId="3" borderId="14" xfId="1" applyFont="1" applyFill="1" applyBorder="1"/>
    <xf numFmtId="0" fontId="15" fillId="3" borderId="15" xfId="1" applyFont="1" applyFill="1" applyBorder="1"/>
    <xf numFmtId="0" fontId="7" fillId="0" borderId="0" xfId="1" applyFont="1"/>
    <xf numFmtId="0" fontId="9" fillId="3" borderId="12" xfId="1" applyFont="1" applyFill="1" applyBorder="1" applyAlignment="1"/>
    <xf numFmtId="0" fontId="7" fillId="3" borderId="0" xfId="1" applyFont="1" applyFill="1" applyBorder="1"/>
    <xf numFmtId="0" fontId="7" fillId="3" borderId="13" xfId="1" applyFont="1" applyFill="1" applyBorder="1"/>
    <xf numFmtId="0" fontId="7" fillId="0" borderId="13" xfId="1" applyFont="1" applyBorder="1"/>
    <xf numFmtId="0" fontId="7" fillId="3" borderId="15" xfId="1" applyFont="1" applyFill="1" applyBorder="1"/>
    <xf numFmtId="0" fontId="7" fillId="3" borderId="16" xfId="1" applyFont="1" applyFill="1" applyBorder="1"/>
    <xf numFmtId="0" fontId="7" fillId="0" borderId="12" xfId="1" applyFont="1" applyBorder="1"/>
    <xf numFmtId="0" fontId="7" fillId="0" borderId="9" xfId="1" applyFont="1" applyBorder="1"/>
    <xf numFmtId="0" fontId="7" fillId="0" borderId="10" xfId="1" applyFont="1" applyBorder="1"/>
    <xf numFmtId="0" fontId="9" fillId="0" borderId="10" xfId="1" applyFont="1" applyBorder="1"/>
    <xf numFmtId="0" fontId="7" fillId="0" borderId="11" xfId="1" applyFont="1" applyBorder="1"/>
    <xf numFmtId="0" fontId="7" fillId="0" borderId="14" xfId="1" applyFont="1" applyBorder="1"/>
    <xf numFmtId="0" fontId="7" fillId="0" borderId="15" xfId="1" applyFont="1" applyBorder="1"/>
    <xf numFmtId="2" fontId="9" fillId="0" borderId="15" xfId="1" applyNumberFormat="1" applyFont="1" applyBorder="1" applyAlignment="1">
      <alignment horizontal="left"/>
    </xf>
    <xf numFmtId="0" fontId="7" fillId="0" borderId="16" xfId="1" applyFont="1" applyBorder="1" applyAlignment="1">
      <alignment horizontal="left"/>
    </xf>
    <xf numFmtId="0" fontId="7" fillId="0" borderId="19" xfId="1" applyFont="1" applyBorder="1"/>
    <xf numFmtId="0" fontId="4" fillId="0" borderId="17" xfId="1" applyFont="1" applyBorder="1"/>
    <xf numFmtId="0" fontId="9" fillId="0" borderId="18" xfId="1" applyFont="1" applyBorder="1" applyAlignment="1">
      <alignment horizontal="center"/>
    </xf>
    <xf numFmtId="2" fontId="7" fillId="0" borderId="18" xfId="1" applyNumberFormat="1" applyFont="1" applyBorder="1" applyAlignment="1">
      <alignment horizontal="right"/>
    </xf>
    <xf numFmtId="0" fontId="16" fillId="0" borderId="0" xfId="2"/>
    <xf numFmtId="0" fontId="7" fillId="0" borderId="0" xfId="1" applyFont="1" applyBorder="1"/>
    <xf numFmtId="0" fontId="8" fillId="0" borderId="0" xfId="1" applyFont="1" applyBorder="1"/>
    <xf numFmtId="0" fontId="7" fillId="0" borderId="5" xfId="1" applyFont="1" applyBorder="1"/>
    <xf numFmtId="0" fontId="9" fillId="0" borderId="0" xfId="1" applyFont="1" applyBorder="1"/>
    <xf numFmtId="0" fontId="9" fillId="0" borderId="5" xfId="1" applyFont="1" applyBorder="1"/>
    <xf numFmtId="164" fontId="9" fillId="0" borderId="0" xfId="1" applyNumberFormat="1" applyFont="1" applyBorder="1"/>
    <xf numFmtId="164" fontId="7" fillId="0" borderId="0" xfId="1" applyNumberFormat="1" applyFont="1" applyBorder="1"/>
    <xf numFmtId="0" fontId="2" fillId="0" borderId="0" xfId="1" applyFont="1" applyBorder="1" applyAlignment="1"/>
    <xf numFmtId="0" fontId="4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4" fontId="4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0" fontId="7" fillId="0" borderId="0" xfId="1" applyFont="1" applyBorder="1" applyAlignment="1">
      <alignment horizontal="center"/>
    </xf>
    <xf numFmtId="0" fontId="7" fillId="0" borderId="7" xfId="1" applyFont="1" applyBorder="1"/>
    <xf numFmtId="2" fontId="7" fillId="0" borderId="7" xfId="1" applyNumberFormat="1" applyFont="1" applyBorder="1" applyAlignment="1">
      <alignment horizontal="right"/>
    </xf>
    <xf numFmtId="0" fontId="7" fillId="0" borderId="8" xfId="1" applyFont="1" applyBorder="1"/>
    <xf numFmtId="0" fontId="7" fillId="0" borderId="0" xfId="1" applyFont="1" applyBorder="1" applyAlignment="1"/>
    <xf numFmtId="0" fontId="7" fillId="0" borderId="20" xfId="1" applyFont="1" applyBorder="1"/>
    <xf numFmtId="0" fontId="7" fillId="0" borderId="23" xfId="1" applyFont="1" applyBorder="1"/>
    <xf numFmtId="0" fontId="7" fillId="0" borderId="24" xfId="1" applyFont="1" applyBorder="1"/>
    <xf numFmtId="0" fontId="9" fillId="0" borderId="10" xfId="1" applyFont="1" applyBorder="1" applyAlignment="1">
      <alignment horizontal="left"/>
    </xf>
    <xf numFmtId="164" fontId="9" fillId="0" borderId="0" xfId="1" applyNumberFormat="1" applyFont="1" applyBorder="1" applyAlignment="1">
      <alignment horizontal="left"/>
    </xf>
    <xf numFmtId="164" fontId="9" fillId="0" borderId="10" xfId="1" applyNumberFormat="1" applyFont="1" applyBorder="1"/>
    <xf numFmtId="0" fontId="11" fillId="0" borderId="21" xfId="1" applyFont="1" applyBorder="1" applyAlignment="1"/>
    <xf numFmtId="0" fontId="12" fillId="0" borderId="22" xfId="1" applyFont="1" applyBorder="1"/>
    <xf numFmtId="0" fontId="7" fillId="0" borderId="23" xfId="1" applyFont="1" applyBorder="1" applyAlignment="1"/>
    <xf numFmtId="0" fontId="8" fillId="0" borderId="20" xfId="1" applyFont="1" applyBorder="1"/>
    <xf numFmtId="0" fontId="0" fillId="0" borderId="4" xfId="0" applyBorder="1"/>
    <xf numFmtId="0" fontId="0" fillId="0" borderId="6" xfId="0" applyBorder="1"/>
    <xf numFmtId="0" fontId="9" fillId="5" borderId="30" xfId="1" applyFont="1" applyFill="1" applyBorder="1" applyAlignment="1">
      <alignment horizontal="center"/>
    </xf>
    <xf numFmtId="0" fontId="9" fillId="5" borderId="3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9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/>
    <xf numFmtId="0" fontId="7" fillId="0" borderId="0" xfId="1" applyFont="1" applyBorder="1" applyAlignment="1">
      <alignment horizontal="left"/>
    </xf>
    <xf numFmtId="0" fontId="9" fillId="0" borderId="0" xfId="1" applyFont="1" applyBorder="1" applyAlignment="1"/>
    <xf numFmtId="0" fontId="20" fillId="0" borderId="0" xfId="1" applyFont="1" applyFill="1" applyBorder="1" applyAlignment="1"/>
    <xf numFmtId="4" fontId="3" fillId="0" borderId="32" xfId="1" applyNumberFormat="1" applyFont="1" applyBorder="1"/>
    <xf numFmtId="4" fontId="9" fillId="0" borderId="32" xfId="1" applyNumberFormat="1" applyFont="1" applyFill="1" applyBorder="1"/>
    <xf numFmtId="0" fontId="9" fillId="0" borderId="33" xfId="1" applyFont="1" applyFill="1" applyBorder="1" applyAlignment="1"/>
    <xf numFmtId="0" fontId="20" fillId="0" borderId="34" xfId="1" applyFont="1" applyFill="1" applyBorder="1" applyAlignment="1"/>
    <xf numFmtId="0" fontId="9" fillId="0" borderId="35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9" fillId="3" borderId="0" xfId="1" applyFont="1" applyFill="1" applyBorder="1"/>
    <xf numFmtId="14" fontId="9" fillId="3" borderId="0" xfId="1" applyNumberFormat="1" applyFont="1" applyFill="1" applyBorder="1" applyAlignment="1">
      <alignment horizontal="left"/>
    </xf>
    <xf numFmtId="0" fontId="5" fillId="0" borderId="0" xfId="1" applyFont="1" applyBorder="1" applyAlignment="1"/>
    <xf numFmtId="0" fontId="14" fillId="0" borderId="0" xfId="1" applyFont="1" applyFill="1" applyBorder="1" applyAlignment="1"/>
    <xf numFmtId="0" fontId="9" fillId="0" borderId="0" xfId="1" applyFont="1" applyFill="1" applyBorder="1"/>
    <xf numFmtId="0" fontId="14" fillId="0" borderId="0" xfId="1" applyFont="1" applyBorder="1"/>
    <xf numFmtId="0" fontId="7" fillId="0" borderId="4" xfId="1" applyFont="1" applyBorder="1"/>
    <xf numFmtId="0" fontId="4" fillId="0" borderId="33" xfId="1" applyFont="1" applyBorder="1"/>
    <xf numFmtId="0" fontId="7" fillId="0" borderId="34" xfId="1" applyFont="1" applyBorder="1"/>
    <xf numFmtId="0" fontId="7" fillId="0" borderId="39" xfId="1" applyFont="1" applyBorder="1"/>
    <xf numFmtId="0" fontId="4" fillId="0" borderId="23" xfId="1" applyFont="1" applyBorder="1" applyAlignment="1">
      <alignment horizontal="left"/>
    </xf>
    <xf numFmtId="0" fontId="4" fillId="0" borderId="23" xfId="1" applyFont="1" applyBorder="1"/>
    <xf numFmtId="0" fontId="4" fillId="0" borderId="24" xfId="1" applyFont="1" applyBorder="1"/>
    <xf numFmtId="4" fontId="4" fillId="0" borderId="20" xfId="1" applyNumberFormat="1" applyFont="1" applyBorder="1" applyAlignment="1">
      <alignment horizontal="right"/>
    </xf>
    <xf numFmtId="0" fontId="7" fillId="0" borderId="41" xfId="1" applyFont="1" applyBorder="1" applyAlignment="1">
      <alignment horizontal="center"/>
    </xf>
    <xf numFmtId="4" fontId="7" fillId="0" borderId="42" xfId="1" applyNumberFormat="1" applyFont="1" applyBorder="1" applyAlignment="1">
      <alignment horizontal="center"/>
    </xf>
    <xf numFmtId="4" fontId="5" fillId="0" borderId="42" xfId="1" applyNumberFormat="1" applyFont="1" applyBorder="1" applyAlignment="1">
      <alignment horizontal="center"/>
    </xf>
    <xf numFmtId="4" fontId="4" fillId="0" borderId="42" xfId="1" applyNumberFormat="1" applyFont="1" applyBorder="1" applyAlignment="1">
      <alignment horizontal="center"/>
    </xf>
    <xf numFmtId="4" fontId="4" fillId="0" borderId="43" xfId="1" applyNumberFormat="1" applyFont="1" applyBorder="1" applyAlignment="1">
      <alignment horizontal="center"/>
    </xf>
    <xf numFmtId="2" fontId="7" fillId="0" borderId="42" xfId="1" applyNumberFormat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2" fontId="7" fillId="0" borderId="43" xfId="1" applyNumberFormat="1" applyFont="1" applyBorder="1" applyAlignment="1">
      <alignment horizontal="center"/>
    </xf>
    <xf numFmtId="0" fontId="4" fillId="0" borderId="44" xfId="1" applyFont="1" applyBorder="1" applyAlignment="1">
      <alignment horizontal="left"/>
    </xf>
    <xf numFmtId="0" fontId="7" fillId="0" borderId="45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10" fillId="3" borderId="46" xfId="1" applyFont="1" applyFill="1" applyBorder="1"/>
    <xf numFmtId="0" fontId="9" fillId="3" borderId="2" xfId="1" applyFont="1" applyFill="1" applyBorder="1"/>
    <xf numFmtId="0" fontId="9" fillId="3" borderId="25" xfId="1" applyFont="1" applyFill="1" applyBorder="1"/>
    <xf numFmtId="0" fontId="9" fillId="0" borderId="2" xfId="1" applyFont="1" applyBorder="1"/>
    <xf numFmtId="0" fontId="11" fillId="0" borderId="47" xfId="1" applyFont="1" applyBorder="1" applyAlignment="1"/>
    <xf numFmtId="0" fontId="12" fillId="0" borderId="2" xfId="1" applyFont="1" applyBorder="1"/>
    <xf numFmtId="0" fontId="9" fillId="0" borderId="3" xfId="1" applyFont="1" applyBorder="1"/>
    <xf numFmtId="0" fontId="7" fillId="0" borderId="4" xfId="1" applyFont="1" applyBorder="1" applyAlignment="1">
      <alignment horizontal="center"/>
    </xf>
    <xf numFmtId="164" fontId="9" fillId="0" borderId="5" xfId="1" applyNumberFormat="1" applyFont="1" applyBorder="1"/>
    <xf numFmtId="0" fontId="7" fillId="0" borderId="48" xfId="1" applyFont="1" applyBorder="1"/>
    <xf numFmtId="0" fontId="7" fillId="0" borderId="49" xfId="1" applyFont="1" applyBorder="1"/>
    <xf numFmtId="0" fontId="4" fillId="0" borderId="50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2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/>
    <xf numFmtId="4" fontId="4" fillId="0" borderId="7" xfId="1" applyNumberFormat="1" applyFont="1" applyBorder="1" applyAlignment="1">
      <alignment horizontal="right"/>
    </xf>
    <xf numFmtId="4" fontId="17" fillId="0" borderId="4" xfId="1" applyNumberFormat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4" fontId="4" fillId="0" borderId="6" xfId="1" applyNumberFormat="1" applyFont="1" applyBorder="1" applyAlignment="1">
      <alignment horizontal="right"/>
    </xf>
    <xf numFmtId="0" fontId="4" fillId="0" borderId="13" xfId="1" applyFont="1" applyBorder="1" applyAlignment="1">
      <alignment horizontal="center"/>
    </xf>
    <xf numFmtId="2" fontId="7" fillId="0" borderId="12" xfId="1" applyNumberFormat="1" applyFont="1" applyBorder="1" applyAlignment="1">
      <alignment horizontal="right"/>
    </xf>
    <xf numFmtId="0" fontId="7" fillId="0" borderId="44" xfId="1" applyFont="1" applyBorder="1"/>
    <xf numFmtId="0" fontId="7" fillId="0" borderId="53" xfId="1" applyFont="1" applyBorder="1" applyAlignment="1">
      <alignment horizontal="center"/>
    </xf>
    <xf numFmtId="2" fontId="7" fillId="0" borderId="44" xfId="1" applyNumberFormat="1" applyFont="1" applyBorder="1" applyAlignment="1">
      <alignment horizontal="left"/>
    </xf>
    <xf numFmtId="0" fontId="7" fillId="0" borderId="53" xfId="1" applyFont="1" applyBorder="1"/>
    <xf numFmtId="0" fontId="9" fillId="0" borderId="12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2" fillId="0" borderId="0" xfId="1" applyFont="1" applyBorder="1" applyAlignment="1"/>
    <xf numFmtId="0" fontId="7" fillId="3" borderId="38" xfId="1" applyFont="1" applyFill="1" applyBorder="1" applyAlignment="1">
      <alignment horizontal="center"/>
    </xf>
    <xf numFmtId="0" fontId="5" fillId="0" borderId="37" xfId="1" applyFont="1" applyBorder="1"/>
    <xf numFmtId="4" fontId="7" fillId="0" borderId="34" xfId="1" applyNumberFormat="1" applyFont="1" applyBorder="1" applyAlignment="1">
      <alignment horizontal="center"/>
    </xf>
    <xf numFmtId="0" fontId="5" fillId="0" borderId="39" xfId="1" applyFont="1" applyBorder="1"/>
    <xf numFmtId="10" fontId="7" fillId="0" borderId="40" xfId="1" applyNumberFormat="1" applyFont="1" applyBorder="1" applyAlignment="1">
      <alignment horizontal="center"/>
    </xf>
    <xf numFmtId="4" fontId="7" fillId="0" borderId="40" xfId="1" applyNumberFormat="1" applyFont="1" applyBorder="1" applyAlignment="1">
      <alignment horizontal="center"/>
    </xf>
    <xf numFmtId="0" fontId="5" fillId="0" borderId="35" xfId="1" applyFont="1" applyBorder="1"/>
    <xf numFmtId="0" fontId="23" fillId="0" borderId="1" xfId="1" applyFont="1" applyBorder="1" applyAlignment="1">
      <alignment horizontal="center"/>
    </xf>
    <xf numFmtId="0" fontId="23" fillId="0" borderId="3" xfId="1" applyFont="1" applyBorder="1" applyAlignment="1">
      <alignment horizontal="center"/>
    </xf>
    <xf numFmtId="0" fontId="23" fillId="0" borderId="34" xfId="1" applyFont="1" applyBorder="1" applyAlignment="1">
      <alignment horizontal="center"/>
    </xf>
    <xf numFmtId="0" fontId="23" fillId="0" borderId="35" xfId="1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/>
    </xf>
    <xf numFmtId="4" fontId="18" fillId="2" borderId="3" xfId="1" applyNumberFormat="1" applyFont="1" applyFill="1" applyBorder="1" applyAlignment="1">
      <alignment horizontal="center"/>
    </xf>
    <xf numFmtId="4" fontId="18" fillId="2" borderId="6" xfId="1" applyNumberFormat="1" applyFont="1" applyFill="1" applyBorder="1" applyAlignment="1">
      <alignment horizontal="center"/>
    </xf>
    <xf numFmtId="4" fontId="18" fillId="2" borderId="8" xfId="1" applyNumberFormat="1" applyFont="1" applyFill="1" applyBorder="1" applyAlignment="1">
      <alignment horizontal="center"/>
    </xf>
    <xf numFmtId="0" fontId="5" fillId="0" borderId="51" xfId="1" applyFont="1" applyBorder="1"/>
    <xf numFmtId="0" fontId="2" fillId="0" borderId="0" xfId="1" applyFont="1" applyFill="1" applyBorder="1" applyAlignment="1"/>
    <xf numFmtId="0" fontId="5" fillId="6" borderId="2" xfId="1" applyFont="1" applyFill="1" applyBorder="1"/>
    <xf numFmtId="0" fontId="5" fillId="6" borderId="7" xfId="1" applyFont="1" applyFill="1" applyBorder="1"/>
    <xf numFmtId="0" fontId="9" fillId="5" borderId="26" xfId="1" applyFont="1" applyFill="1" applyBorder="1" applyAlignment="1">
      <alignment horizontal="center"/>
    </xf>
    <xf numFmtId="0" fontId="5" fillId="6" borderId="27" xfId="1" applyFont="1" applyFill="1" applyBorder="1"/>
    <xf numFmtId="0" fontId="5" fillId="6" borderId="28" xfId="1" applyFont="1" applyFill="1" applyBorder="1"/>
    <xf numFmtId="0" fontId="5" fillId="6" borderId="29" xfId="1" applyFont="1" applyFill="1" applyBorder="1"/>
    <xf numFmtId="0" fontId="9" fillId="0" borderId="33" xfId="1" applyFont="1" applyFill="1" applyBorder="1" applyAlignment="1">
      <alignment horizontal="left"/>
    </xf>
    <xf numFmtId="0" fontId="2" fillId="0" borderId="34" xfId="1" applyFont="1" applyFill="1" applyBorder="1" applyAlignment="1"/>
    <xf numFmtId="0" fontId="3" fillId="4" borderId="1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9" fillId="5" borderId="27" xfId="1" applyFont="1" applyFill="1" applyBorder="1" applyAlignment="1">
      <alignment horizontal="center"/>
    </xf>
    <xf numFmtId="0" fontId="9" fillId="5" borderId="54" xfId="1" applyFont="1" applyFill="1" applyBorder="1" applyAlignment="1">
      <alignment horizontal="center"/>
    </xf>
    <xf numFmtId="0" fontId="9" fillId="5" borderId="47" xfId="1" applyFont="1" applyFill="1" applyBorder="1" applyAlignment="1">
      <alignment horizontal="center" vertical="center"/>
    </xf>
    <xf numFmtId="0" fontId="9" fillId="5" borderId="55" xfId="1" applyFont="1" applyFill="1" applyBorder="1" applyAlignment="1">
      <alignment horizontal="center" vertical="center"/>
    </xf>
    <xf numFmtId="0" fontId="5" fillId="6" borderId="56" xfId="1" applyFont="1" applyFill="1" applyBorder="1"/>
    <xf numFmtId="0" fontId="9" fillId="5" borderId="57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left"/>
    </xf>
    <xf numFmtId="0" fontId="7" fillId="0" borderId="58" xfId="1" applyFont="1" applyBorder="1" applyAlignment="1">
      <alignment horizontal="left"/>
    </xf>
    <xf numFmtId="0" fontId="7" fillId="0" borderId="23" xfId="1" applyFont="1" applyBorder="1" applyAlignment="1">
      <alignment horizontal="left"/>
    </xf>
    <xf numFmtId="0" fontId="9" fillId="0" borderId="23" xfId="1" applyFont="1" applyFill="1" applyBorder="1" applyAlignment="1">
      <alignment horizontal="left"/>
    </xf>
    <xf numFmtId="0" fontId="9" fillId="0" borderId="58" xfId="1" applyFont="1" applyBorder="1" applyAlignment="1">
      <alignment horizontal="left"/>
    </xf>
    <xf numFmtId="0" fontId="7" fillId="0" borderId="23" xfId="1" applyFont="1" applyFill="1" applyBorder="1" applyAlignment="1">
      <alignment horizontal="left"/>
    </xf>
    <xf numFmtId="0" fontId="7" fillId="0" borderId="23" xfId="1" applyFont="1" applyFill="1" applyBorder="1" applyAlignment="1">
      <alignment horizontal="left"/>
    </xf>
    <xf numFmtId="0" fontId="9" fillId="0" borderId="23" xfId="1" applyFont="1" applyBorder="1" applyAlignment="1"/>
    <xf numFmtId="0" fontId="7" fillId="0" borderId="58" xfId="1" applyFont="1" applyBorder="1" applyAlignment="1">
      <alignment horizontal="right"/>
    </xf>
    <xf numFmtId="0" fontId="7" fillId="0" borderId="23" xfId="1" applyFont="1" applyFill="1" applyBorder="1" applyAlignment="1"/>
    <xf numFmtId="0" fontId="9" fillId="0" borderId="23" xfId="1" applyFont="1" applyBorder="1" applyAlignment="1">
      <alignment horizontal="left"/>
    </xf>
    <xf numFmtId="0" fontId="9" fillId="0" borderId="23" xfId="1" applyFont="1" applyFill="1" applyBorder="1" applyAlignment="1"/>
    <xf numFmtId="0" fontId="7" fillId="0" borderId="58" xfId="1" applyFont="1" applyFill="1" applyBorder="1" applyAlignment="1">
      <alignment horizontal="left"/>
    </xf>
    <xf numFmtId="0" fontId="9" fillId="0" borderId="58" xfId="1" applyFont="1" applyFill="1" applyBorder="1" applyAlignment="1">
      <alignment horizontal="left"/>
    </xf>
    <xf numFmtId="4" fontId="4" fillId="0" borderId="42" xfId="1" applyNumberFormat="1" applyFont="1" applyBorder="1" applyAlignment="1"/>
    <xf numFmtId="4" fontId="9" fillId="0" borderId="42" xfId="1" applyNumberFormat="1" applyFont="1" applyFill="1" applyBorder="1"/>
    <xf numFmtId="4" fontId="7" fillId="0" borderId="42" xfId="1" applyNumberFormat="1" applyFont="1" applyBorder="1"/>
    <xf numFmtId="4" fontId="7" fillId="0" borderId="42" xfId="1" applyNumberFormat="1" applyFont="1" applyBorder="1" applyAlignment="1"/>
    <xf numFmtId="4" fontId="4" fillId="0" borderId="42" xfId="1" applyNumberFormat="1" applyFont="1" applyBorder="1"/>
    <xf numFmtId="4" fontId="19" fillId="0" borderId="42" xfId="1" applyNumberFormat="1" applyFont="1" applyBorder="1"/>
    <xf numFmtId="4" fontId="19" fillId="0" borderId="42" xfId="1" applyNumberFormat="1" applyFont="1" applyFill="1" applyBorder="1"/>
    <xf numFmtId="166" fontId="7" fillId="0" borderId="42" xfId="1" applyNumberFormat="1" applyFont="1" applyBorder="1" applyAlignment="1"/>
    <xf numFmtId="166" fontId="7" fillId="0" borderId="42" xfId="1" applyNumberFormat="1" applyFont="1" applyBorder="1"/>
    <xf numFmtId="10" fontId="7" fillId="0" borderId="42" xfId="1" applyNumberFormat="1" applyFont="1" applyBorder="1"/>
    <xf numFmtId="10" fontId="4" fillId="0" borderId="42" xfId="1" applyNumberFormat="1" applyFont="1" applyBorder="1" applyAlignment="1"/>
    <xf numFmtId="10" fontId="4" fillId="0" borderId="42" xfId="1" applyNumberFormat="1" applyFont="1" applyFill="1" applyBorder="1" applyAlignment="1"/>
    <xf numFmtId="10" fontId="4" fillId="0" borderId="42" xfId="1" applyNumberFormat="1" applyFont="1" applyBorder="1"/>
    <xf numFmtId="4" fontId="9" fillId="0" borderId="42" xfId="1" applyNumberFormat="1" applyFont="1" applyBorder="1"/>
    <xf numFmtId="4" fontId="4" fillId="0" borderId="42" xfId="1" applyNumberFormat="1" applyFont="1" applyFill="1" applyBorder="1" applyAlignment="1">
      <alignment horizontal="right"/>
    </xf>
    <xf numFmtId="4" fontId="7" fillId="0" borderId="42" xfId="1" applyNumberFormat="1" applyFont="1" applyFill="1" applyBorder="1"/>
    <xf numFmtId="166" fontId="9" fillId="0" borderId="42" xfId="1" applyNumberFormat="1" applyFont="1" applyBorder="1"/>
    <xf numFmtId="10" fontId="4" fillId="0" borderId="42" xfId="1" applyNumberFormat="1" applyFont="1" applyFill="1" applyBorder="1"/>
    <xf numFmtId="167" fontId="4" fillId="0" borderId="42" xfId="1" applyNumberFormat="1" applyFont="1" applyFill="1" applyBorder="1" applyAlignment="1"/>
    <xf numFmtId="2" fontId="7" fillId="0" borderId="42" xfId="1" applyNumberFormat="1" applyFont="1" applyFill="1" applyBorder="1"/>
    <xf numFmtId="4" fontId="3" fillId="0" borderId="42" xfId="1" applyNumberFormat="1" applyFont="1" applyBorder="1"/>
    <xf numFmtId="165" fontId="7" fillId="0" borderId="42" xfId="1" applyNumberFormat="1" applyFont="1" applyBorder="1"/>
    <xf numFmtId="0" fontId="7" fillId="0" borderId="42" xfId="1" applyFont="1" applyBorder="1"/>
    <xf numFmtId="166" fontId="9" fillId="0" borderId="23" xfId="1" applyNumberFormat="1" applyFont="1" applyFill="1" applyBorder="1"/>
    <xf numFmtId="4" fontId="9" fillId="0" borderId="58" xfId="1" applyNumberFormat="1" applyFont="1" applyBorder="1"/>
    <xf numFmtId="10" fontId="4" fillId="0" borderId="23" xfId="1" applyNumberFormat="1" applyFont="1" applyBorder="1"/>
    <xf numFmtId="10" fontId="4" fillId="0" borderId="23" xfId="1" applyNumberFormat="1" applyFont="1" applyFill="1" applyBorder="1" applyAlignment="1"/>
    <xf numFmtId="4" fontId="7" fillId="0" borderId="58" xfId="1" applyNumberFormat="1" applyFont="1" applyBorder="1"/>
    <xf numFmtId="4" fontId="9" fillId="0" borderId="58" xfId="1" applyNumberFormat="1" applyFont="1" applyFill="1" applyBorder="1"/>
    <xf numFmtId="4" fontId="19" fillId="0" borderId="58" xfId="1" applyNumberFormat="1" applyFont="1" applyFill="1" applyBorder="1"/>
    <xf numFmtId="0" fontId="7" fillId="0" borderId="59" xfId="1" applyFont="1" applyBorder="1"/>
    <xf numFmtId="4" fontId="13" fillId="3" borderId="33" xfId="1" applyNumberFormat="1" applyFont="1" applyFill="1" applyBorder="1" applyAlignment="1">
      <alignment horizontal="center"/>
    </xf>
    <xf numFmtId="0" fontId="13" fillId="3" borderId="33" xfId="1" applyFont="1" applyFill="1" applyBorder="1" applyAlignment="1">
      <alignment horizontal="left"/>
    </xf>
    <xf numFmtId="0" fontId="5" fillId="0" borderId="34" xfId="1" applyFont="1" applyBorder="1"/>
    <xf numFmtId="0" fontId="7" fillId="3" borderId="36" xfId="1" applyFont="1" applyFill="1" applyBorder="1" applyAlignment="1">
      <alignment horizontal="center"/>
    </xf>
    <xf numFmtId="0" fontId="4" fillId="3" borderId="33" xfId="1" applyFont="1" applyFill="1" applyBorder="1"/>
    <xf numFmtId="0" fontId="7" fillId="3" borderId="34" xfId="1" applyFont="1" applyFill="1" applyBorder="1"/>
    <xf numFmtId="0" fontId="7" fillId="3" borderId="35" xfId="1" applyFont="1" applyFill="1" applyBorder="1"/>
    <xf numFmtId="1" fontId="4" fillId="0" borderId="18" xfId="1" applyNumberFormat="1" applyFont="1" applyBorder="1" applyAlignment="1">
      <alignment horizontal="center"/>
    </xf>
    <xf numFmtId="2" fontId="7" fillId="0" borderId="18" xfId="1" applyNumberFormat="1" applyFont="1" applyBorder="1" applyAlignment="1">
      <alignment horizontal="center"/>
    </xf>
    <xf numFmtId="1" fontId="7" fillId="0" borderId="18" xfId="1" applyNumberFormat="1" applyFont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4</xdr:col>
      <xdr:colOff>787570</xdr:colOff>
      <xdr:row>16</xdr:row>
      <xdr:rowOff>61279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734" y="1696641"/>
          <a:ext cx="2484211" cy="1380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ttps://www.coover.fr/modeles/comptabilite/fiche-de-paie-gratuite?subject=Site%20model%2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98"/>
  <sheetViews>
    <sheetView tabSelected="1" topLeftCell="A52" zoomScale="96" zoomScaleNormal="96" workbookViewId="0">
      <selection activeCell="J93" sqref="J93"/>
    </sheetView>
  </sheetViews>
  <sheetFormatPr baseColWidth="10" defaultRowHeight="15" x14ac:dyDescent="0.25"/>
  <cols>
    <col min="1" max="1" width="4.28515625" customWidth="1"/>
    <col min="2" max="2" width="6" customWidth="1"/>
    <col min="3" max="3" width="8" style="62" customWidth="1"/>
    <col min="5" max="5" width="12.140625" customWidth="1"/>
    <col min="6" max="6" width="14.140625" customWidth="1"/>
    <col min="7" max="7" width="14.5703125" customWidth="1"/>
    <col min="8" max="8" width="16.42578125" customWidth="1"/>
    <col min="11" max="11" width="8.7109375" customWidth="1"/>
    <col min="12" max="12" width="20.140625" customWidth="1"/>
    <col min="13" max="13" width="21.140625" customWidth="1"/>
    <col min="14" max="14" width="5.28515625" customWidth="1"/>
  </cols>
  <sheetData>
    <row r="2" spans="1:6" x14ac:dyDescent="0.25">
      <c r="A2" s="4" t="s">
        <v>0</v>
      </c>
      <c r="B2" s="4"/>
    </row>
    <row r="3" spans="1:6" x14ac:dyDescent="0.25">
      <c r="D3" s="30"/>
    </row>
    <row r="4" spans="1:6" x14ac:dyDescent="0.25">
      <c r="A4" s="30" t="s">
        <v>1</v>
      </c>
      <c r="B4" s="30"/>
    </row>
    <row r="5" spans="1:6" x14ac:dyDescent="0.25">
      <c r="A5" s="30" t="s">
        <v>45</v>
      </c>
      <c r="B5" s="30"/>
    </row>
    <row r="6" spans="1:6" x14ac:dyDescent="0.25">
      <c r="A6" s="30" t="s">
        <v>58</v>
      </c>
      <c r="B6" s="30"/>
    </row>
    <row r="7" spans="1:6" x14ac:dyDescent="0.25">
      <c r="A7" s="30" t="s">
        <v>59</v>
      </c>
      <c r="B7" s="30"/>
    </row>
    <row r="8" spans="1:6" x14ac:dyDescent="0.25">
      <c r="A8" s="30" t="s">
        <v>76</v>
      </c>
      <c r="B8" s="30"/>
    </row>
    <row r="9" spans="1:6" x14ac:dyDescent="0.25">
      <c r="A9" s="30"/>
      <c r="B9" s="30"/>
    </row>
    <row r="10" spans="1:6" x14ac:dyDescent="0.25">
      <c r="A10" s="30"/>
      <c r="B10" s="30"/>
    </row>
    <row r="11" spans="1:6" x14ac:dyDescent="0.25">
      <c r="A11" s="30"/>
      <c r="B11" s="30"/>
    </row>
    <row r="12" spans="1:6" x14ac:dyDescent="0.25">
      <c r="A12" s="30"/>
      <c r="B12" s="30"/>
      <c r="F12" t="s">
        <v>77</v>
      </c>
    </row>
    <row r="13" spans="1:6" x14ac:dyDescent="0.25">
      <c r="A13" s="30"/>
      <c r="B13" s="30"/>
    </row>
    <row r="14" spans="1:6" x14ac:dyDescent="0.25">
      <c r="A14" s="30"/>
      <c r="B14" s="30"/>
    </row>
    <row r="15" spans="1:6" x14ac:dyDescent="0.25">
      <c r="A15" s="30"/>
      <c r="B15" s="30"/>
    </row>
    <row r="16" spans="1:6" x14ac:dyDescent="0.25">
      <c r="A16" s="30"/>
      <c r="B16" s="30"/>
    </row>
    <row r="17" spans="1:27" x14ac:dyDescent="0.25">
      <c r="A17" s="30"/>
      <c r="B17" s="30"/>
    </row>
    <row r="18" spans="1:27" ht="15.75" thickBot="1" x14ac:dyDescent="0.3">
      <c r="A18" s="30"/>
      <c r="B18" s="30"/>
    </row>
    <row r="19" spans="1:27" x14ac:dyDescent="0.25">
      <c r="B19" s="1"/>
      <c r="C19" s="63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</row>
    <row r="20" spans="1:27" ht="15.75" thickBot="1" x14ac:dyDescent="0.3">
      <c r="B20" s="58"/>
      <c r="C20" s="43"/>
      <c r="D20" s="38"/>
      <c r="E20" s="31"/>
      <c r="F20" s="31"/>
      <c r="G20" s="31"/>
      <c r="H20" s="31"/>
      <c r="I20" s="31"/>
      <c r="J20" s="31"/>
      <c r="K20" s="32"/>
      <c r="L20" s="31"/>
      <c r="M20" s="31"/>
      <c r="N20" s="3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26.25" x14ac:dyDescent="0.4">
      <c r="B21" s="58"/>
      <c r="C21" s="103"/>
      <c r="D21" s="104" t="s">
        <v>5</v>
      </c>
      <c r="E21" s="105"/>
      <c r="F21" s="105"/>
      <c r="G21" s="105"/>
      <c r="H21" s="106"/>
      <c r="I21" s="107"/>
      <c r="J21" s="108" t="s">
        <v>40</v>
      </c>
      <c r="K21" s="109"/>
      <c r="L21" s="109"/>
      <c r="M21" s="110"/>
      <c r="N21" s="3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25">
      <c r="B22" s="58"/>
      <c r="C22" s="111"/>
      <c r="D22" s="11" t="s">
        <v>79</v>
      </c>
      <c r="E22" s="12"/>
      <c r="F22" s="79" t="s">
        <v>78</v>
      </c>
      <c r="G22" s="79"/>
      <c r="H22" s="13"/>
      <c r="I22" s="31"/>
      <c r="J22" s="56" t="s">
        <v>41</v>
      </c>
      <c r="K22" s="32"/>
      <c r="L22" s="32"/>
      <c r="M22" s="33"/>
      <c r="N22" s="3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B23" s="58"/>
      <c r="C23" s="111"/>
      <c r="D23" s="11" t="s">
        <v>80</v>
      </c>
      <c r="E23" s="12"/>
      <c r="F23" s="80">
        <v>44804</v>
      </c>
      <c r="G23" s="79"/>
      <c r="H23" s="13"/>
      <c r="I23" s="31"/>
      <c r="J23" s="56" t="s">
        <v>6</v>
      </c>
      <c r="K23" s="31" t="s">
        <v>42</v>
      </c>
      <c r="L23" s="32"/>
      <c r="M23" s="33"/>
      <c r="N23" s="3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75" x14ac:dyDescent="0.25">
      <c r="B24" s="58"/>
      <c r="C24" s="111"/>
      <c r="D24" s="8"/>
      <c r="E24" s="9"/>
      <c r="F24" s="15"/>
      <c r="G24" s="15"/>
      <c r="H24" s="16"/>
      <c r="I24" s="31"/>
      <c r="J24" s="49"/>
      <c r="K24" s="32"/>
      <c r="L24" s="32"/>
      <c r="M24" s="33"/>
      <c r="N24" s="3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B25" s="58"/>
      <c r="C25" s="111"/>
      <c r="D25" s="18" t="s">
        <v>51</v>
      </c>
      <c r="E25" s="19"/>
      <c r="F25" s="51" t="s">
        <v>50</v>
      </c>
      <c r="G25" s="20"/>
      <c r="H25" s="21"/>
      <c r="I25" s="31"/>
      <c r="J25" s="56" t="s">
        <v>7</v>
      </c>
      <c r="K25" s="32"/>
      <c r="L25" s="47"/>
      <c r="M25" s="33"/>
      <c r="N25" s="3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B26" s="58"/>
      <c r="C26" s="111"/>
      <c r="D26" s="17" t="s">
        <v>52</v>
      </c>
      <c r="E26" s="31"/>
      <c r="F26" s="67" t="s">
        <v>44</v>
      </c>
      <c r="G26" s="34"/>
      <c r="H26" s="14"/>
      <c r="I26" s="31"/>
      <c r="J26" s="49" t="s">
        <v>47</v>
      </c>
      <c r="K26" s="34" t="s">
        <v>48</v>
      </c>
      <c r="L26" s="32"/>
      <c r="M26" s="33"/>
      <c r="N26" s="3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B27" s="58"/>
      <c r="C27" s="111"/>
      <c r="D27" s="17" t="s">
        <v>53</v>
      </c>
      <c r="E27" s="31"/>
      <c r="F27" s="67" t="s">
        <v>43</v>
      </c>
      <c r="G27" s="34"/>
      <c r="H27" s="14"/>
      <c r="I27" s="31"/>
      <c r="J27" s="49" t="s">
        <v>57</v>
      </c>
      <c r="K27" s="31"/>
      <c r="L27" s="34" t="s">
        <v>56</v>
      </c>
      <c r="M27" s="112"/>
      <c r="N27" s="3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B28" s="58"/>
      <c r="C28" s="111"/>
      <c r="D28" s="17" t="s">
        <v>8</v>
      </c>
      <c r="E28" s="31"/>
      <c r="F28" s="52">
        <v>44105</v>
      </c>
      <c r="G28" s="36"/>
      <c r="H28" s="14"/>
      <c r="I28" s="31"/>
      <c r="J28" s="50"/>
      <c r="K28" s="57"/>
      <c r="L28" s="48"/>
      <c r="M28" s="113"/>
      <c r="N28" s="3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B29" s="58"/>
      <c r="C29" s="111"/>
      <c r="D29" s="17" t="s">
        <v>2</v>
      </c>
      <c r="E29" s="31"/>
      <c r="F29" s="52">
        <v>44105</v>
      </c>
      <c r="G29" s="36"/>
      <c r="H29" s="14"/>
      <c r="I29" s="31"/>
      <c r="J29" s="31"/>
      <c r="K29" s="32"/>
      <c r="L29" s="31"/>
      <c r="M29" s="33"/>
      <c r="N29" s="3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21" x14ac:dyDescent="0.35">
      <c r="B30" s="58"/>
      <c r="C30" s="111"/>
      <c r="D30" s="22" t="s">
        <v>54</v>
      </c>
      <c r="E30" s="23"/>
      <c r="F30" s="24" t="s">
        <v>55</v>
      </c>
      <c r="G30" s="24"/>
      <c r="H30" s="25"/>
      <c r="I30" s="31"/>
      <c r="J30" s="54" t="s">
        <v>49</v>
      </c>
      <c r="K30" s="55"/>
      <c r="L30" s="55"/>
      <c r="M30" s="114"/>
      <c r="N30" s="3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5">
      <c r="B31" s="58"/>
      <c r="C31" s="111"/>
      <c r="D31" s="19"/>
      <c r="E31" s="19"/>
      <c r="F31" s="20"/>
      <c r="G31" s="53"/>
      <c r="H31" s="20"/>
      <c r="I31" s="31"/>
      <c r="J31" s="56" t="s">
        <v>41</v>
      </c>
      <c r="K31" s="32"/>
      <c r="L31" s="32"/>
      <c r="M31" s="33"/>
      <c r="N31" s="33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5">
      <c r="B32" s="58"/>
      <c r="C32" s="111"/>
      <c r="D32" s="31"/>
      <c r="E32" s="31"/>
      <c r="F32" s="37"/>
      <c r="G32" s="37"/>
      <c r="H32" s="31"/>
      <c r="I32" s="31"/>
      <c r="J32" s="56" t="s">
        <v>6</v>
      </c>
      <c r="K32" s="31" t="s">
        <v>42</v>
      </c>
      <c r="L32" s="32"/>
      <c r="M32" s="33"/>
      <c r="N32" s="3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2:27" x14ac:dyDescent="0.25">
      <c r="B33" s="58"/>
      <c r="C33" s="111"/>
      <c r="D33" s="31"/>
      <c r="E33" s="31"/>
      <c r="F33" s="37"/>
      <c r="G33" s="37"/>
      <c r="H33" s="31"/>
      <c r="I33" s="31"/>
      <c r="J33" s="49"/>
      <c r="K33" s="31"/>
      <c r="L33" s="31"/>
      <c r="M33" s="33"/>
      <c r="N33" s="3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x14ac:dyDescent="0.25">
      <c r="B34" s="58"/>
      <c r="C34" s="111"/>
      <c r="D34" s="31"/>
      <c r="E34" s="31"/>
      <c r="F34" s="34"/>
      <c r="G34" s="34"/>
      <c r="H34" s="31"/>
      <c r="I34" s="31"/>
      <c r="J34" s="50"/>
      <c r="K34" s="57"/>
      <c r="L34" s="48"/>
      <c r="M34" s="113"/>
      <c r="N34" s="33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x14ac:dyDescent="0.25">
      <c r="B35" s="58"/>
      <c r="C35" s="111"/>
      <c r="D35" s="31"/>
      <c r="E35" s="31"/>
      <c r="F35" s="34"/>
      <c r="G35" s="34"/>
      <c r="H35" s="31"/>
      <c r="I35" s="31"/>
      <c r="J35" s="31"/>
      <c r="K35" s="32"/>
      <c r="L35" s="31"/>
      <c r="M35" s="33"/>
      <c r="N35" s="33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x14ac:dyDescent="0.25">
      <c r="B36" s="58"/>
      <c r="C36" s="111"/>
      <c r="D36" s="31"/>
      <c r="E36" s="31"/>
      <c r="F36" s="34"/>
      <c r="G36" s="34"/>
      <c r="H36" s="31"/>
      <c r="I36" s="31"/>
      <c r="J36" s="31"/>
      <c r="K36" s="32"/>
      <c r="L36" s="31"/>
      <c r="M36" s="33"/>
      <c r="N36" s="3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2:27" x14ac:dyDescent="0.25">
      <c r="B37" s="58"/>
      <c r="C37" s="111"/>
      <c r="D37" s="31"/>
      <c r="E37" s="31"/>
      <c r="F37" s="34"/>
      <c r="G37" s="34"/>
      <c r="H37" s="31"/>
      <c r="I37" s="31"/>
      <c r="J37" s="31"/>
      <c r="K37" s="32"/>
      <c r="L37" s="31"/>
      <c r="M37" s="33"/>
      <c r="N37" s="33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ht="15.75" thickBot="1" x14ac:dyDescent="0.3">
      <c r="B38" s="58"/>
      <c r="C38" s="111"/>
      <c r="D38" s="31"/>
      <c r="E38" s="31"/>
      <c r="F38" s="34"/>
      <c r="G38" s="34"/>
      <c r="H38" s="31"/>
      <c r="I38" s="31"/>
      <c r="J38" s="31"/>
      <c r="K38" s="32"/>
      <c r="L38" s="31"/>
      <c r="M38" s="33"/>
      <c r="N38" s="3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:27" x14ac:dyDescent="0.25">
      <c r="B39" s="58"/>
      <c r="C39" s="159" t="s">
        <v>9</v>
      </c>
      <c r="D39" s="163" t="s">
        <v>10</v>
      </c>
      <c r="E39" s="151"/>
      <c r="F39" s="151"/>
      <c r="G39" s="164"/>
      <c r="H39" s="161" t="s">
        <v>11</v>
      </c>
      <c r="I39" s="154"/>
      <c r="J39" s="155"/>
      <c r="K39" s="153" t="s">
        <v>12</v>
      </c>
      <c r="L39" s="154"/>
      <c r="M39" s="156"/>
      <c r="N39" s="33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2:27" ht="15.75" thickBot="1" x14ac:dyDescent="0.3">
      <c r="B40" s="58"/>
      <c r="C40" s="160"/>
      <c r="D40" s="165"/>
      <c r="E40" s="152"/>
      <c r="F40" s="152"/>
      <c r="G40" s="166"/>
      <c r="H40" s="162" t="s">
        <v>3</v>
      </c>
      <c r="I40" s="60" t="s">
        <v>4</v>
      </c>
      <c r="J40" s="60" t="s">
        <v>13</v>
      </c>
      <c r="K40" s="60" t="s">
        <v>3</v>
      </c>
      <c r="L40" s="60" t="s">
        <v>4</v>
      </c>
      <c r="M40" s="61" t="s">
        <v>13</v>
      </c>
      <c r="N40" s="33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2:27" x14ac:dyDescent="0.25">
      <c r="B41" s="58"/>
      <c r="C41" s="116"/>
      <c r="D41" s="167"/>
      <c r="E41" s="133"/>
      <c r="F41" s="133"/>
      <c r="G41" s="168"/>
      <c r="H41" s="202"/>
      <c r="I41" s="189"/>
      <c r="J41" s="202"/>
      <c r="K41" s="202"/>
      <c r="L41" s="189"/>
      <c r="M41" s="203"/>
      <c r="N41" s="33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2:27" x14ac:dyDescent="0.25">
      <c r="B42" s="58"/>
      <c r="C42" s="116"/>
      <c r="D42" s="167" t="s">
        <v>14</v>
      </c>
      <c r="E42" s="133"/>
      <c r="F42" s="133"/>
      <c r="G42" s="168"/>
      <c r="H42" s="181">
        <f>J42/I42</f>
        <v>151.66666666666666</v>
      </c>
      <c r="I42" s="188">
        <v>11.07</v>
      </c>
      <c r="J42" s="194">
        <v>1678.95</v>
      </c>
      <c r="K42" s="183"/>
      <c r="L42" s="189"/>
      <c r="M42" s="183"/>
      <c r="N42" s="3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2:27" ht="15.75" thickBot="1" x14ac:dyDescent="0.3">
      <c r="B43" s="58"/>
      <c r="C43" s="116"/>
      <c r="D43" s="169"/>
      <c r="E43" s="69"/>
      <c r="F43" s="69"/>
      <c r="G43" s="168"/>
      <c r="H43" s="181"/>
      <c r="I43" s="188"/>
      <c r="J43" s="194"/>
      <c r="K43" s="183"/>
      <c r="L43" s="189"/>
      <c r="M43" s="183"/>
      <c r="N43" s="33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ht="15.75" thickBot="1" x14ac:dyDescent="0.3">
      <c r="B44" s="58"/>
      <c r="C44" s="131"/>
      <c r="D44" s="157" t="s">
        <v>15</v>
      </c>
      <c r="E44" s="158"/>
      <c r="F44" s="158"/>
      <c r="G44" s="77"/>
      <c r="H44" s="209"/>
      <c r="I44" s="204"/>
      <c r="J44" s="74">
        <f>SUM(J42:J42)</f>
        <v>1678.95</v>
      </c>
      <c r="K44" s="205"/>
      <c r="L44" s="197"/>
      <c r="M44" s="194"/>
      <c r="N44" s="35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2:27" x14ac:dyDescent="0.25">
      <c r="B45" s="58"/>
      <c r="C45" s="116"/>
      <c r="D45" s="167"/>
      <c r="E45" s="133"/>
      <c r="F45" s="133"/>
      <c r="G45" s="168"/>
      <c r="H45" s="183"/>
      <c r="I45" s="189"/>
      <c r="J45" s="183"/>
      <c r="K45" s="183"/>
      <c r="L45" s="189"/>
      <c r="M45" s="183"/>
      <c r="N45" s="33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2:27" x14ac:dyDescent="0.25">
      <c r="B46" s="58"/>
      <c r="C46" s="116"/>
      <c r="D46" s="170" t="s">
        <v>46</v>
      </c>
      <c r="E46" s="150"/>
      <c r="F46" s="150"/>
      <c r="G46" s="171"/>
      <c r="H46" s="183"/>
      <c r="I46" s="189"/>
      <c r="J46" s="183"/>
      <c r="K46" s="183"/>
      <c r="L46" s="189"/>
      <c r="M46" s="183"/>
      <c r="N46" s="3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2:27" x14ac:dyDescent="0.25">
      <c r="B47" s="58"/>
      <c r="C47" s="116"/>
      <c r="D47" s="172" t="s">
        <v>60</v>
      </c>
      <c r="E47" s="78"/>
      <c r="F47" s="78"/>
      <c r="G47" s="171"/>
      <c r="H47" s="183"/>
      <c r="I47" s="189"/>
      <c r="J47" s="183"/>
      <c r="K47" s="183">
        <f>$J$44</f>
        <v>1678.95</v>
      </c>
      <c r="L47" s="192">
        <v>7.0000000000000007E-2</v>
      </c>
      <c r="M47" s="196">
        <f>K47*L47</f>
        <v>117.52650000000001</v>
      </c>
      <c r="N47" s="3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2:27" x14ac:dyDescent="0.25">
      <c r="B48" s="58"/>
      <c r="C48" s="116"/>
      <c r="D48" s="173" t="s">
        <v>16</v>
      </c>
      <c r="E48" s="150"/>
      <c r="F48" s="150"/>
      <c r="G48" s="171"/>
      <c r="H48" s="183"/>
      <c r="I48" s="190"/>
      <c r="J48" s="195">
        <v>64.349999999999994</v>
      </c>
      <c r="K48" s="183"/>
      <c r="L48" s="190"/>
      <c r="M48" s="196">
        <v>64.349999999999994</v>
      </c>
      <c r="N48" s="3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2:27" x14ac:dyDescent="0.25">
      <c r="B49" s="58"/>
      <c r="C49" s="116"/>
      <c r="D49" s="174" t="s">
        <v>17</v>
      </c>
      <c r="E49" s="69"/>
      <c r="F49" s="69"/>
      <c r="G49" s="175"/>
      <c r="H49" s="184"/>
      <c r="I49" s="191"/>
      <c r="J49" s="185"/>
      <c r="K49" s="196"/>
      <c r="L49" s="192"/>
      <c r="M49" s="183"/>
      <c r="N49" s="33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2:27" x14ac:dyDescent="0.25">
      <c r="B50" s="58"/>
      <c r="C50" s="116"/>
      <c r="D50" s="176" t="s">
        <v>61</v>
      </c>
      <c r="E50" s="78"/>
      <c r="F50" s="78"/>
      <c r="G50" s="175"/>
      <c r="H50" s="184"/>
      <c r="I50" s="191"/>
      <c r="J50" s="185"/>
      <c r="K50" s="183">
        <f>$J$44</f>
        <v>1678.95</v>
      </c>
      <c r="L50" s="192">
        <v>2.4E-2</v>
      </c>
      <c r="M50" s="196">
        <f>K50*L50</f>
        <v>40.294800000000002</v>
      </c>
      <c r="N50" s="33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2:27" x14ac:dyDescent="0.25">
      <c r="B51" s="58"/>
      <c r="C51" s="116"/>
      <c r="D51" s="177" t="s">
        <v>18</v>
      </c>
      <c r="E51" s="133"/>
      <c r="F51" s="133"/>
      <c r="G51" s="168"/>
      <c r="H51" s="181"/>
      <c r="I51" s="191"/>
      <c r="J51" s="185"/>
      <c r="K51" s="183"/>
      <c r="L51" s="193"/>
      <c r="M51" s="185"/>
      <c r="N51" s="33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7" x14ac:dyDescent="0.25">
      <c r="B52" s="58"/>
      <c r="C52" s="116"/>
      <c r="D52" s="173" t="s">
        <v>19</v>
      </c>
      <c r="E52" s="150"/>
      <c r="F52" s="150"/>
      <c r="G52" s="168"/>
      <c r="H52" s="183">
        <f>J42</f>
        <v>1678.95</v>
      </c>
      <c r="I52" s="192">
        <v>6.9000000000000006E-2</v>
      </c>
      <c r="J52" s="196">
        <f>H52*I52</f>
        <v>115.84755000000001</v>
      </c>
      <c r="K52" s="183">
        <f>$J$44</f>
        <v>1678.95</v>
      </c>
      <c r="L52" s="192">
        <v>8.5500000000000007E-2</v>
      </c>
      <c r="M52" s="200">
        <f>K52*L52</f>
        <v>143.55022500000001</v>
      </c>
      <c r="N52" s="3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x14ac:dyDescent="0.25">
      <c r="B53" s="58"/>
      <c r="C53" s="116"/>
      <c r="D53" s="173" t="s">
        <v>20</v>
      </c>
      <c r="E53" s="150"/>
      <c r="F53" s="150"/>
      <c r="G53" s="168"/>
      <c r="H53" s="183">
        <f>J42</f>
        <v>1678.95</v>
      </c>
      <c r="I53" s="192">
        <v>4.0000000000000001E-3</v>
      </c>
      <c r="J53" s="196">
        <f t="shared" ref="J53:J55" si="0">H53*I53</f>
        <v>6.7158000000000007</v>
      </c>
      <c r="K53" s="183">
        <f>$J$44</f>
        <v>1678.95</v>
      </c>
      <c r="L53" s="192">
        <v>1.9E-2</v>
      </c>
      <c r="M53" s="200">
        <f>K53*L53</f>
        <v>31.90005</v>
      </c>
      <c r="N53" s="33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2:27" x14ac:dyDescent="0.25">
      <c r="B54" s="58"/>
      <c r="C54" s="116"/>
      <c r="D54" s="172" t="s">
        <v>71</v>
      </c>
      <c r="E54" s="78"/>
      <c r="F54" s="78"/>
      <c r="G54" s="168"/>
      <c r="H54" s="183">
        <f>J44</f>
        <v>1678.95</v>
      </c>
      <c r="I54" s="192">
        <v>3.15E-2</v>
      </c>
      <c r="J54" s="196">
        <f t="shared" si="0"/>
        <v>52.886925000000005</v>
      </c>
      <c r="K54" s="183">
        <f>$J$44</f>
        <v>1678.95</v>
      </c>
      <c r="L54" s="192">
        <v>4.7199999999999999E-2</v>
      </c>
      <c r="M54" s="196">
        <f>K54*L54</f>
        <v>79.246440000000007</v>
      </c>
      <c r="N54" s="33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x14ac:dyDescent="0.25">
      <c r="B55" s="58"/>
      <c r="C55" s="116"/>
      <c r="D55" s="172" t="s">
        <v>72</v>
      </c>
      <c r="E55" s="78"/>
      <c r="F55" s="78"/>
      <c r="G55" s="168"/>
      <c r="H55" s="183">
        <f>+J44</f>
        <v>1678.95</v>
      </c>
      <c r="I55" s="192">
        <v>8.6E-3</v>
      </c>
      <c r="J55" s="196">
        <f t="shared" si="0"/>
        <v>14.438970000000001</v>
      </c>
      <c r="K55" s="183">
        <f>$J$44</f>
        <v>1678.95</v>
      </c>
      <c r="L55" s="192">
        <v>1.29E-2</v>
      </c>
      <c r="M55" s="196">
        <f>K55*L55</f>
        <v>21.658455</v>
      </c>
      <c r="N55" s="33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x14ac:dyDescent="0.25">
      <c r="B56" s="58"/>
      <c r="C56" s="116"/>
      <c r="D56" s="177" t="s">
        <v>21</v>
      </c>
      <c r="E56" s="133"/>
      <c r="F56" s="133"/>
      <c r="G56" s="168"/>
      <c r="H56" s="185"/>
      <c r="I56" s="190"/>
      <c r="J56" s="185"/>
      <c r="K56" s="183"/>
      <c r="L56" s="191"/>
      <c r="M56" s="183"/>
      <c r="N56" s="33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2:27" x14ac:dyDescent="0.25">
      <c r="B57" s="58"/>
      <c r="C57" s="116"/>
      <c r="D57" s="172" t="s">
        <v>62</v>
      </c>
      <c r="E57" s="78"/>
      <c r="F57" s="78"/>
      <c r="G57" s="168"/>
      <c r="H57" s="185"/>
      <c r="I57" s="190"/>
      <c r="J57" s="185"/>
      <c r="K57" s="183">
        <f>$J$44</f>
        <v>1678.95</v>
      </c>
      <c r="L57" s="192">
        <v>3.4500000000000003E-2</v>
      </c>
      <c r="M57" s="196">
        <f>K57*L57</f>
        <v>57.923775000000006</v>
      </c>
      <c r="N57" s="33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2:27" x14ac:dyDescent="0.25">
      <c r="B58" s="58"/>
      <c r="C58" s="116"/>
      <c r="D58" s="177" t="s">
        <v>22</v>
      </c>
      <c r="E58" s="133"/>
      <c r="F58" s="133"/>
      <c r="G58" s="168"/>
      <c r="H58" s="183" t="s">
        <v>23</v>
      </c>
      <c r="I58" s="190"/>
      <c r="J58" s="183"/>
      <c r="K58" s="183"/>
      <c r="L58" s="193"/>
      <c r="M58" s="196"/>
      <c r="N58" s="33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2:27" x14ac:dyDescent="0.25">
      <c r="B59" s="58"/>
      <c r="C59" s="116"/>
      <c r="D59" s="172" t="s">
        <v>67</v>
      </c>
      <c r="E59" s="78"/>
      <c r="F59" s="69"/>
      <c r="G59" s="168"/>
      <c r="H59" s="183"/>
      <c r="I59" s="190"/>
      <c r="J59" s="183"/>
      <c r="K59" s="183">
        <f>$J$44</f>
        <v>1678.95</v>
      </c>
      <c r="L59" s="198">
        <v>4.0500000000000001E-2</v>
      </c>
      <c r="M59" s="196">
        <f t="shared" ref="M59" si="1">K59*L59</f>
        <v>67.997475000000009</v>
      </c>
      <c r="N59" s="33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2:27" x14ac:dyDescent="0.25">
      <c r="B60" s="58"/>
      <c r="C60" s="116"/>
      <c r="D60" s="177" t="s">
        <v>24</v>
      </c>
      <c r="E60" s="133"/>
      <c r="F60" s="133"/>
      <c r="G60" s="168"/>
      <c r="H60" s="184"/>
      <c r="I60" s="193"/>
      <c r="J60" s="185"/>
      <c r="K60" s="183"/>
      <c r="L60" s="191"/>
      <c r="M60" s="183"/>
      <c r="N60" s="33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2:27" x14ac:dyDescent="0.25">
      <c r="B61" s="58"/>
      <c r="C61" s="116"/>
      <c r="D61" s="172" t="s">
        <v>65</v>
      </c>
      <c r="E61" s="78"/>
      <c r="F61" s="78"/>
      <c r="G61" s="168"/>
      <c r="H61" s="184"/>
      <c r="I61" s="193"/>
      <c r="J61" s="185"/>
      <c r="K61" s="183">
        <f>$J$44</f>
        <v>1678.95</v>
      </c>
      <c r="L61" s="192">
        <v>3.0000000000000001E-3</v>
      </c>
      <c r="M61" s="196">
        <f t="shared" ref="M61:M66" si="2">K61*L61</f>
        <v>5.0368500000000003</v>
      </c>
      <c r="N61" s="33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2:27" x14ac:dyDescent="0.25">
      <c r="B62" s="58"/>
      <c r="C62" s="116"/>
      <c r="D62" s="172" t="s">
        <v>66</v>
      </c>
      <c r="E62" s="78"/>
      <c r="F62" s="78"/>
      <c r="G62" s="168"/>
      <c r="H62" s="184"/>
      <c r="I62" s="193"/>
      <c r="J62" s="185"/>
      <c r="K62" s="183">
        <f>$J$44</f>
        <v>1678.95</v>
      </c>
      <c r="L62" s="192">
        <v>1E-3</v>
      </c>
      <c r="M62" s="196">
        <f t="shared" si="2"/>
        <v>1.6789500000000002</v>
      </c>
      <c r="N62" s="33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2:27" x14ac:dyDescent="0.25">
      <c r="B63" s="58"/>
      <c r="C63" s="116"/>
      <c r="D63" s="172" t="s">
        <v>68</v>
      </c>
      <c r="E63" s="78"/>
      <c r="F63" s="78"/>
      <c r="G63" s="168"/>
      <c r="H63" s="184"/>
      <c r="I63" s="193"/>
      <c r="J63" s="185"/>
      <c r="K63" s="183">
        <f>$J$44</f>
        <v>1678.95</v>
      </c>
      <c r="L63" s="192">
        <v>1.5E-3</v>
      </c>
      <c r="M63" s="196">
        <f t="shared" si="2"/>
        <v>2.5184250000000001</v>
      </c>
      <c r="N63" s="33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2:27" x14ac:dyDescent="0.25">
      <c r="B64" s="58"/>
      <c r="C64" s="116"/>
      <c r="D64" s="172" t="s">
        <v>69</v>
      </c>
      <c r="E64" s="78"/>
      <c r="F64" s="78"/>
      <c r="G64" s="168"/>
      <c r="H64" s="184"/>
      <c r="I64" s="193"/>
      <c r="J64" s="185"/>
      <c r="K64" s="186">
        <v>64.349999999999994</v>
      </c>
      <c r="L64" s="192">
        <v>0.08</v>
      </c>
      <c r="M64" s="196">
        <f t="shared" si="2"/>
        <v>5.1479999999999997</v>
      </c>
      <c r="N64" s="33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7" x14ac:dyDescent="0.25">
      <c r="B65" s="58"/>
      <c r="C65" s="116"/>
      <c r="D65" s="172" t="s">
        <v>70</v>
      </c>
      <c r="E65" s="78"/>
      <c r="F65" s="78"/>
      <c r="G65" s="168"/>
      <c r="H65" s="184"/>
      <c r="I65" s="193"/>
      <c r="J65" s="185"/>
      <c r="K65" s="183">
        <f>$J$44</f>
        <v>1678.95</v>
      </c>
      <c r="L65" s="199">
        <v>1.6000000000000001E-4</v>
      </c>
      <c r="M65" s="196">
        <f t="shared" si="2"/>
        <v>0.26863200000000004</v>
      </c>
      <c r="N65" s="33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2:27" x14ac:dyDescent="0.25">
      <c r="B66" s="58"/>
      <c r="C66" s="116"/>
      <c r="D66" s="172" t="s">
        <v>73</v>
      </c>
      <c r="E66" s="78"/>
      <c r="F66" s="78"/>
      <c r="G66" s="168"/>
      <c r="H66" s="184"/>
      <c r="I66" s="193"/>
      <c r="J66" s="185"/>
      <c r="K66" s="183">
        <f>J44</f>
        <v>1678.95</v>
      </c>
      <c r="L66" s="192">
        <v>5.4999999999999997E-3</v>
      </c>
      <c r="M66" s="196">
        <f t="shared" si="2"/>
        <v>9.2342250000000003</v>
      </c>
      <c r="N66" s="33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2:27" x14ac:dyDescent="0.25">
      <c r="B67" s="58"/>
      <c r="C67" s="116"/>
      <c r="D67" s="178" t="s">
        <v>63</v>
      </c>
      <c r="E67" s="72"/>
      <c r="F67" s="69"/>
      <c r="G67" s="168"/>
      <c r="H67" s="184"/>
      <c r="I67" s="193"/>
      <c r="J67" s="185"/>
      <c r="K67" s="183"/>
      <c r="L67" s="191"/>
      <c r="M67" s="183"/>
      <c r="N67" s="33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2:27" x14ac:dyDescent="0.25">
      <c r="B68" s="58"/>
      <c r="C68" s="116"/>
      <c r="D68" s="176" t="s">
        <v>25</v>
      </c>
      <c r="E68" s="78"/>
      <c r="F68" s="78"/>
      <c r="G68" s="179"/>
      <c r="H68" s="186">
        <f>J44*98.25%</f>
        <v>1649.5683750000001</v>
      </c>
      <c r="I68" s="192">
        <v>6.8000000000000005E-2</v>
      </c>
      <c r="J68" s="196">
        <f>H68*I68</f>
        <v>112.17064950000001</v>
      </c>
      <c r="K68" s="183"/>
      <c r="L68" s="193"/>
      <c r="M68" s="185"/>
      <c r="N68" s="33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2:27" x14ac:dyDescent="0.25">
      <c r="B69" s="58"/>
      <c r="C69" s="116"/>
      <c r="D69" s="178" t="s">
        <v>64</v>
      </c>
      <c r="E69" s="78"/>
      <c r="F69" s="78"/>
      <c r="G69" s="179"/>
      <c r="H69" s="186"/>
      <c r="I69" s="192"/>
      <c r="J69" s="196"/>
      <c r="K69" s="183"/>
      <c r="L69" s="193"/>
      <c r="M69" s="185"/>
      <c r="N69" s="33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2:27" x14ac:dyDescent="0.25">
      <c r="B70" s="58"/>
      <c r="C70" s="116"/>
      <c r="D70" s="176" t="s">
        <v>26</v>
      </c>
      <c r="E70" s="78"/>
      <c r="F70" s="78"/>
      <c r="G70" s="179"/>
      <c r="H70" s="186">
        <f>J44*98.25%</f>
        <v>1649.5683750000001</v>
      </c>
      <c r="I70" s="192">
        <v>2.9000000000000001E-2</v>
      </c>
      <c r="J70" s="196">
        <f>H70*I70</f>
        <v>47.837482875000006</v>
      </c>
      <c r="K70" s="183"/>
      <c r="L70" s="193"/>
      <c r="M70" s="185"/>
      <c r="N70" s="33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2:27" ht="15.75" thickBot="1" x14ac:dyDescent="0.3">
      <c r="B71" s="58"/>
      <c r="C71" s="116"/>
      <c r="D71" s="176"/>
      <c r="E71" s="78"/>
      <c r="F71" s="78"/>
      <c r="G71" s="179"/>
      <c r="H71" s="187"/>
      <c r="I71" s="192"/>
      <c r="J71" s="196"/>
      <c r="K71" s="183"/>
      <c r="L71" s="193"/>
      <c r="M71" s="185"/>
      <c r="N71" s="33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2:27" ht="15.75" thickBot="1" x14ac:dyDescent="0.3">
      <c r="B72" s="58"/>
      <c r="C72" s="116"/>
      <c r="D72" s="75" t="s">
        <v>74</v>
      </c>
      <c r="E72" s="76"/>
      <c r="F72" s="76"/>
      <c r="G72" s="77"/>
      <c r="H72" s="210"/>
      <c r="I72" s="207"/>
      <c r="J72" s="74">
        <f>SUM(J46:J70)</f>
        <v>414.24737737500004</v>
      </c>
      <c r="K72" s="208"/>
      <c r="L72" s="206"/>
      <c r="M72" s="73">
        <f>SUM(M47:M67)</f>
        <v>648.33280200000013</v>
      </c>
      <c r="N72" s="33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2:27" x14ac:dyDescent="0.25">
      <c r="B73" s="58"/>
      <c r="C73" s="116"/>
      <c r="D73" s="178"/>
      <c r="E73" s="72"/>
      <c r="F73" s="72"/>
      <c r="G73" s="180"/>
      <c r="H73" s="187"/>
      <c r="I73" s="192"/>
      <c r="J73" s="182"/>
      <c r="K73" s="183"/>
      <c r="L73" s="193"/>
      <c r="M73" s="201"/>
      <c r="N73" s="33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2:27" ht="15.75" thickBot="1" x14ac:dyDescent="0.3">
      <c r="B74" s="58"/>
      <c r="C74" s="116"/>
      <c r="D74" s="90"/>
      <c r="E74" s="31"/>
      <c r="F74" s="31"/>
      <c r="G74" s="168"/>
      <c r="H74" s="183"/>
      <c r="I74" s="183"/>
      <c r="J74" s="183"/>
      <c r="K74" s="183"/>
      <c r="L74" s="183"/>
      <c r="M74" s="183"/>
      <c r="N74" s="33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2:27" ht="19.5" thickBot="1" x14ac:dyDescent="0.35">
      <c r="B75" s="58"/>
      <c r="C75" s="116"/>
      <c r="D75" s="213" t="s">
        <v>28</v>
      </c>
      <c r="E75" s="214"/>
      <c r="F75" s="214"/>
      <c r="G75" s="214"/>
      <c r="H75" s="214"/>
      <c r="I75" s="214"/>
      <c r="J75" s="214"/>
      <c r="K75" s="140"/>
      <c r="L75" s="212">
        <f>+J44-J72</f>
        <v>1264.702622625</v>
      </c>
      <c r="M75" s="140"/>
      <c r="N75" s="33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2:27" ht="15.75" thickBot="1" x14ac:dyDescent="0.3">
      <c r="B76" s="58"/>
      <c r="C76" s="115"/>
      <c r="D76" s="39"/>
      <c r="E76" s="70"/>
      <c r="F76" s="70"/>
      <c r="G76" s="70"/>
      <c r="H76" s="26"/>
      <c r="I76" s="26"/>
      <c r="J76" s="26"/>
      <c r="K76" s="26"/>
      <c r="L76" s="26"/>
      <c r="M76" s="211"/>
      <c r="N76" s="33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2:27" ht="15.75" thickBot="1" x14ac:dyDescent="0.3">
      <c r="B77" s="58"/>
      <c r="C77" s="116"/>
      <c r="D77" s="216" t="s">
        <v>29</v>
      </c>
      <c r="E77" s="217"/>
      <c r="F77" s="217"/>
      <c r="G77" s="218"/>
      <c r="H77" s="215" t="s">
        <v>3</v>
      </c>
      <c r="I77" s="135"/>
      <c r="J77" s="134" t="s">
        <v>30</v>
      </c>
      <c r="K77" s="135"/>
      <c r="L77" s="134" t="s">
        <v>13</v>
      </c>
      <c r="M77" s="149"/>
      <c r="N77" s="33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2:27" ht="15.75" thickBot="1" x14ac:dyDescent="0.3">
      <c r="B78" s="58"/>
      <c r="C78" s="116"/>
      <c r="D78" s="86" t="s">
        <v>31</v>
      </c>
      <c r="E78" s="87"/>
      <c r="F78" s="87"/>
      <c r="G78" s="88"/>
      <c r="H78" s="136">
        <f>+J44</f>
        <v>1678.95</v>
      </c>
      <c r="I78" s="137"/>
      <c r="J78" s="138">
        <v>1.4E-2</v>
      </c>
      <c r="K78" s="137"/>
      <c r="L78" s="139">
        <f>H78*J78</f>
        <v>23.505300000000002</v>
      </c>
      <c r="M78" s="140"/>
      <c r="N78" s="33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2:27" ht="19.5" thickBot="1" x14ac:dyDescent="0.35">
      <c r="B79" s="58"/>
      <c r="C79" s="116"/>
      <c r="D79" s="39"/>
      <c r="E79" s="68"/>
      <c r="F79" s="68"/>
      <c r="G79" s="68"/>
      <c r="H79" s="31"/>
      <c r="I79" s="31"/>
      <c r="J79" s="71"/>
      <c r="K79" s="81"/>
      <c r="L79" s="143"/>
      <c r="M79" s="144"/>
      <c r="N79" s="33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2:27" ht="19.5" thickBot="1" x14ac:dyDescent="0.35">
      <c r="B80" s="58"/>
      <c r="C80" s="116"/>
      <c r="D80" s="101"/>
      <c r="E80" s="102"/>
      <c r="F80" s="93" t="s">
        <v>88</v>
      </c>
      <c r="G80" s="93" t="s">
        <v>89</v>
      </c>
      <c r="H80" s="31"/>
      <c r="I80" s="82"/>
      <c r="J80" s="82"/>
      <c r="K80" s="83"/>
      <c r="L80" s="141" t="s">
        <v>81</v>
      </c>
      <c r="M80" s="142"/>
      <c r="N80" s="33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2:27" ht="15" customHeight="1" x14ac:dyDescent="0.25">
      <c r="B81" s="58"/>
      <c r="C81" s="116"/>
      <c r="D81" s="89" t="s">
        <v>75</v>
      </c>
      <c r="E81" s="68"/>
      <c r="F81" s="94">
        <f>-L78</f>
        <v>-23.505300000000002</v>
      </c>
      <c r="G81" s="98">
        <f>F81*8</f>
        <v>-188.04240000000001</v>
      </c>
      <c r="H81" s="31"/>
      <c r="I81" s="31"/>
      <c r="J81" s="84"/>
      <c r="K81" s="31"/>
      <c r="L81" s="145">
        <f>L75-L78</f>
        <v>1241.197322625</v>
      </c>
      <c r="M81" s="146"/>
      <c r="N81" s="33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2:27" ht="15.75" thickBot="1" x14ac:dyDescent="0.3">
      <c r="B82" s="58"/>
      <c r="C82" s="117"/>
      <c r="D82" s="89" t="s">
        <v>84</v>
      </c>
      <c r="E82" s="68"/>
      <c r="F82" s="94">
        <f>J44</f>
        <v>1678.95</v>
      </c>
      <c r="G82" s="99">
        <f>F82*8</f>
        <v>13431.6</v>
      </c>
      <c r="H82" s="31"/>
      <c r="I82" s="31"/>
      <c r="J82" s="84"/>
      <c r="K82" s="31"/>
      <c r="L82" s="147"/>
      <c r="M82" s="148"/>
      <c r="N82" s="33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2:27" x14ac:dyDescent="0.25">
      <c r="B83" s="58"/>
      <c r="C83" s="116"/>
      <c r="D83" s="49" t="s">
        <v>27</v>
      </c>
      <c r="E83" s="68"/>
      <c r="F83" s="94">
        <f>J44-J72+M48+J70</f>
        <v>1376.8901054999999</v>
      </c>
      <c r="G83" s="98">
        <f>F83*8</f>
        <v>11015.120843999999</v>
      </c>
      <c r="H83" s="31"/>
      <c r="I83" s="31"/>
      <c r="J83" s="31"/>
      <c r="K83" s="31"/>
      <c r="L83" s="121"/>
      <c r="M83" s="122"/>
      <c r="N83" s="33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2:27" x14ac:dyDescent="0.25">
      <c r="B84" s="58"/>
      <c r="C84" s="116"/>
      <c r="D84" s="90" t="s">
        <v>85</v>
      </c>
      <c r="E84" s="40"/>
      <c r="F84" s="95">
        <f>-J72</f>
        <v>-414.24737737500004</v>
      </c>
      <c r="G84" s="98">
        <f t="shared" ref="G84:G86" si="3">F84*8</f>
        <v>-3313.9790190000003</v>
      </c>
      <c r="H84" s="40"/>
      <c r="I84" s="40"/>
      <c r="J84" s="40"/>
      <c r="K84" s="40"/>
      <c r="L84" s="121" t="s">
        <v>83</v>
      </c>
      <c r="M84" s="33"/>
      <c r="N84" s="33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2:27" x14ac:dyDescent="0.25">
      <c r="B85" s="58"/>
      <c r="C85" s="116"/>
      <c r="D85" s="90" t="s">
        <v>86</v>
      </c>
      <c r="E85" s="41"/>
      <c r="F85" s="96">
        <f>M72</f>
        <v>648.33280200000013</v>
      </c>
      <c r="G85" s="98">
        <f t="shared" si="3"/>
        <v>5186.662416000001</v>
      </c>
      <c r="H85" s="41"/>
      <c r="I85" s="41"/>
      <c r="J85" s="41"/>
      <c r="K85" s="41"/>
      <c r="L85" s="85" t="s">
        <v>82</v>
      </c>
      <c r="M85" s="33"/>
      <c r="N85" s="33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2:27" ht="15.75" thickBot="1" x14ac:dyDescent="0.3">
      <c r="B86" s="58"/>
      <c r="C86" s="116"/>
      <c r="D86" s="91" t="s">
        <v>87</v>
      </c>
      <c r="E86" s="92"/>
      <c r="F86" s="97">
        <f>F82+F85</f>
        <v>2327.2828020000002</v>
      </c>
      <c r="G86" s="100">
        <f t="shared" si="3"/>
        <v>18618.262416000001</v>
      </c>
      <c r="H86" s="41"/>
      <c r="I86" s="41"/>
      <c r="J86" s="41"/>
      <c r="K86" s="41"/>
      <c r="L86" s="123"/>
      <c r="M86" s="46"/>
      <c r="N86" s="33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2:27" ht="15.75" thickBot="1" x14ac:dyDescent="0.3">
      <c r="B87" s="58"/>
      <c r="C87" s="118"/>
      <c r="D87" s="119"/>
      <c r="E87" s="120"/>
      <c r="F87" s="120"/>
      <c r="G87" s="120"/>
      <c r="H87" s="120"/>
      <c r="I87" s="120"/>
      <c r="J87" s="120"/>
      <c r="K87" s="120"/>
      <c r="L87" s="120"/>
      <c r="M87" s="46"/>
      <c r="N87" s="33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2:27" x14ac:dyDescent="0.25">
      <c r="B88" s="58"/>
      <c r="C88" s="64"/>
      <c r="D88" s="31"/>
      <c r="E88" s="42"/>
      <c r="F88" s="42"/>
      <c r="G88" s="42"/>
      <c r="H88" s="42"/>
      <c r="I88" s="42"/>
      <c r="J88" s="42"/>
      <c r="K88" s="42"/>
      <c r="L88" s="42"/>
      <c r="M88" s="31"/>
      <c r="N88" s="33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2:27" x14ac:dyDescent="0.25">
      <c r="B89" s="58"/>
      <c r="C89" s="124"/>
      <c r="D89" s="27"/>
      <c r="E89" s="28" t="s">
        <v>32</v>
      </c>
      <c r="F89" s="28" t="s">
        <v>33</v>
      </c>
      <c r="G89" s="28" t="s">
        <v>34</v>
      </c>
      <c r="H89" s="28" t="s">
        <v>92</v>
      </c>
      <c r="I89" s="130"/>
      <c r="J89" s="31"/>
      <c r="K89" s="31"/>
      <c r="L89" s="126" t="s">
        <v>90</v>
      </c>
      <c r="M89" s="127">
        <f>22*7</f>
        <v>154</v>
      </c>
      <c r="N89" s="33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2:27" x14ac:dyDescent="0.25">
      <c r="B90" s="58"/>
      <c r="C90" s="124"/>
      <c r="D90" s="27" t="s">
        <v>35</v>
      </c>
      <c r="E90" s="219">
        <v>25</v>
      </c>
      <c r="F90" s="219">
        <f>2.08*3</f>
        <v>6.24</v>
      </c>
      <c r="G90" s="219">
        <v>0</v>
      </c>
      <c r="H90" s="29">
        <v>0</v>
      </c>
      <c r="I90" s="125"/>
      <c r="J90" s="42"/>
      <c r="K90" s="42"/>
      <c r="L90" s="42"/>
      <c r="M90" s="31"/>
      <c r="N90" s="33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2:27" x14ac:dyDescent="0.25">
      <c r="B91" s="58"/>
      <c r="C91" s="124"/>
      <c r="D91" s="27" t="s">
        <v>36</v>
      </c>
      <c r="E91" s="220">
        <v>0</v>
      </c>
      <c r="F91" s="220">
        <v>0</v>
      </c>
      <c r="G91" s="220"/>
      <c r="H91" s="29"/>
      <c r="I91" s="125"/>
      <c r="J91" s="42"/>
      <c r="K91" s="42"/>
      <c r="L91" s="128" t="s">
        <v>91</v>
      </c>
      <c r="M91" s="129"/>
      <c r="N91" s="33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2:27" x14ac:dyDescent="0.25">
      <c r="B92" s="58"/>
      <c r="C92" s="124"/>
      <c r="D92" s="27" t="s">
        <v>37</v>
      </c>
      <c r="E92" s="221">
        <f>E90-E91</f>
        <v>25</v>
      </c>
      <c r="F92" s="221">
        <f>F90</f>
        <v>6.24</v>
      </c>
      <c r="G92" s="221">
        <v>0</v>
      </c>
      <c r="H92" s="29">
        <v>0</v>
      </c>
      <c r="I92" s="125"/>
      <c r="J92" s="42"/>
      <c r="K92" s="42"/>
      <c r="L92" s="42"/>
      <c r="M92" s="31"/>
      <c r="N92" s="33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2:27" x14ac:dyDescent="0.25">
      <c r="B93" s="58"/>
      <c r="C93" s="43"/>
      <c r="D93" s="31"/>
      <c r="E93" s="42"/>
      <c r="F93" s="42"/>
      <c r="G93" s="42"/>
      <c r="H93" s="42"/>
      <c r="I93" s="42"/>
      <c r="J93" s="42"/>
      <c r="K93" s="42"/>
      <c r="L93" s="31"/>
      <c r="M93" s="31"/>
      <c r="N93" s="33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2:27" x14ac:dyDescent="0.25">
      <c r="B94" s="58"/>
      <c r="C94" s="43"/>
      <c r="D94" s="132" t="s">
        <v>38</v>
      </c>
      <c r="E94" s="133"/>
      <c r="F94" s="133"/>
      <c r="G94" s="133"/>
      <c r="H94" s="133"/>
      <c r="I94" s="133"/>
      <c r="J94" s="133"/>
      <c r="K94" s="133"/>
      <c r="L94" s="133"/>
      <c r="M94" s="31"/>
      <c r="N94" s="33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2:27" x14ac:dyDescent="0.25">
      <c r="B95" s="58"/>
      <c r="C95" s="43"/>
      <c r="D95" s="132" t="s">
        <v>39</v>
      </c>
      <c r="E95" s="133"/>
      <c r="F95" s="133"/>
      <c r="G95" s="133"/>
      <c r="H95" s="133"/>
      <c r="I95" s="133"/>
      <c r="J95" s="133"/>
      <c r="K95" s="133"/>
      <c r="L95" s="133"/>
      <c r="M95" s="31"/>
      <c r="N95" s="33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2:27" ht="15.75" thickBot="1" x14ac:dyDescent="0.3">
      <c r="B96" s="59"/>
      <c r="C96" s="65"/>
      <c r="D96" s="44"/>
      <c r="E96" s="45"/>
      <c r="F96" s="45"/>
      <c r="G96" s="45"/>
      <c r="H96" s="45"/>
      <c r="I96" s="45"/>
      <c r="J96" s="45"/>
      <c r="K96" s="45"/>
      <c r="L96" s="44"/>
      <c r="M96" s="44"/>
      <c r="N96" s="46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3:27" x14ac:dyDescent="0.25">
      <c r="C97" s="66"/>
      <c r="D97" s="5"/>
      <c r="E97" s="7"/>
      <c r="F97" s="7"/>
      <c r="G97" s="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3:27" x14ac:dyDescent="0.25">
      <c r="C98" s="6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</sheetData>
  <mergeCells count="28">
    <mergeCell ref="H39:J39"/>
    <mergeCell ref="K39:M39"/>
    <mergeCell ref="D41:F41"/>
    <mergeCell ref="D42:F42"/>
    <mergeCell ref="D44:F44"/>
    <mergeCell ref="D51:F51"/>
    <mergeCell ref="D52:F52"/>
    <mergeCell ref="D53:F53"/>
    <mergeCell ref="D56:F56"/>
    <mergeCell ref="D39:F40"/>
    <mergeCell ref="D45:F45"/>
    <mergeCell ref="D46:F46"/>
    <mergeCell ref="D48:F48"/>
    <mergeCell ref="L75:M75"/>
    <mergeCell ref="J77:K77"/>
    <mergeCell ref="L77:M77"/>
    <mergeCell ref="D75:K75"/>
    <mergeCell ref="D58:F58"/>
    <mergeCell ref="D60:F60"/>
    <mergeCell ref="D94:L94"/>
    <mergeCell ref="D95:L95"/>
    <mergeCell ref="H77:I77"/>
    <mergeCell ref="H78:I78"/>
    <mergeCell ref="J78:K78"/>
    <mergeCell ref="L78:M78"/>
    <mergeCell ref="L80:M80"/>
    <mergeCell ref="L79:M79"/>
    <mergeCell ref="L81:M82"/>
  </mergeCells>
  <hyperlinks>
    <hyperlink ref="A4" r:id="rId1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morgane zussa</dc:creator>
  <cp:lastModifiedBy>Brigitte ZUSSA</cp:lastModifiedBy>
  <dcterms:created xsi:type="dcterms:W3CDTF">2022-09-02T08:04:56Z</dcterms:created>
  <dcterms:modified xsi:type="dcterms:W3CDTF">2022-09-06T08:52:17Z</dcterms:modified>
</cp:coreProperties>
</file>