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nebert\Downloads\"/>
    </mc:Choice>
  </mc:AlternateContent>
  <xr:revisionPtr revIDLastSave="0" documentId="13_ncr:1_{55C33905-A388-40FC-99BF-2F4635F76609}" xr6:coauthVersionLast="47" xr6:coauthVersionMax="47" xr10:uidLastSave="{00000000-0000-0000-0000-000000000000}"/>
  <bookViews>
    <workbookView xWindow="-120" yWindow="-120" windowWidth="20730" windowHeight="11280" xr2:uid="{00000000-000D-0000-FFFF-FFFF00000000}"/>
  </bookViews>
  <sheets>
    <sheet name="AOUT " sheetId="1" r:id="rId1"/>
    <sheet name="Récapitulatif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T25" i="2" l="1"/>
  <c r="BI25" i="2"/>
  <c r="AX25" i="2"/>
  <c r="AM25" i="2"/>
  <c r="AB25" i="2"/>
  <c r="Q25" i="2"/>
  <c r="F25" i="2"/>
  <c r="F26" i="1"/>
  <c r="BT22" i="2"/>
  <c r="BT21" i="2"/>
  <c r="BT17" i="2"/>
  <c r="BU7" i="2"/>
  <c r="BU8" i="2" s="1"/>
  <c r="BU5" i="2"/>
  <c r="BI22" i="2"/>
  <c r="BI21" i="2"/>
  <c r="BI17" i="2"/>
  <c r="BJ7" i="2"/>
  <c r="BJ8" i="2" s="1"/>
  <c r="BJ5" i="2"/>
  <c r="AU16" i="2"/>
  <c r="AM22" i="2"/>
  <c r="AM21" i="2"/>
  <c r="AM17" i="2"/>
  <c r="AN7" i="2"/>
  <c r="AN8" i="2" s="1"/>
  <c r="AN5" i="2"/>
  <c r="AB22" i="2"/>
  <c r="AB21" i="2"/>
  <c r="AB17" i="2"/>
  <c r="AC7" i="2"/>
  <c r="AC8" i="2" s="1"/>
  <c r="AC5" i="2"/>
  <c r="Q22" i="2"/>
  <c r="Q21" i="2"/>
  <c r="Q17" i="2"/>
  <c r="R7" i="2"/>
  <c r="R8" i="2" s="1"/>
  <c r="R5" i="2"/>
  <c r="F17" i="2"/>
  <c r="AX22" i="2"/>
  <c r="AX21" i="2"/>
  <c r="AX17" i="2"/>
  <c r="AY7" i="2"/>
  <c r="AY8" i="2" s="1"/>
  <c r="AY5" i="2"/>
  <c r="G5" i="2"/>
  <c r="G7" i="2"/>
  <c r="G8" i="2" s="1"/>
  <c r="F21" i="2"/>
  <c r="F22" i="2"/>
  <c r="G28" i="1"/>
  <c r="F18" i="1"/>
  <c r="J21" i="1"/>
  <c r="J20" i="1"/>
  <c r="F23" i="1"/>
  <c r="F22" i="1"/>
  <c r="G6" i="1"/>
  <c r="G8" i="1"/>
  <c r="G9" i="1" s="1"/>
  <c r="C12" i="1"/>
  <c r="C14" i="1" s="1"/>
  <c r="BQ11" i="2" l="1"/>
  <c r="BQ13" i="2" s="1"/>
  <c r="BF11" i="2"/>
  <c r="BF13" i="2" s="1"/>
  <c r="AJ11" i="2"/>
  <c r="AJ13" i="2" s="1"/>
  <c r="Y11" i="2"/>
  <c r="Y13" i="2" s="1"/>
  <c r="N11" i="2"/>
  <c r="N13" i="2" s="1"/>
  <c r="AU11" i="2"/>
  <c r="AU13" i="2" s="1"/>
  <c r="C11" i="2"/>
  <c r="C13" i="2" s="1"/>
  <c r="I14" i="1"/>
  <c r="C17" i="1"/>
  <c r="BQ16" i="2" l="1"/>
  <c r="BW13" i="2"/>
  <c r="BF16" i="2"/>
  <c r="BL13" i="2"/>
  <c r="AP13" i="2"/>
  <c r="AJ16" i="2"/>
  <c r="Y16" i="2"/>
  <c r="AE13" i="2"/>
  <c r="T13" i="2"/>
  <c r="N16" i="2"/>
  <c r="BA13" i="2"/>
  <c r="I13" i="2"/>
  <c r="C16" i="2"/>
  <c r="F17" i="1"/>
  <c r="BX20" i="2" l="1"/>
  <c r="BX19" i="2"/>
  <c r="BT16" i="2"/>
  <c r="BU27" i="2" s="1"/>
  <c r="BI16" i="2"/>
  <c r="BJ27" i="2" s="1"/>
  <c r="BM20" i="2"/>
  <c r="BM19" i="2"/>
  <c r="AM16" i="2"/>
  <c r="AN27" i="2" s="1"/>
  <c r="AQ20" i="2"/>
  <c r="AQ19" i="2"/>
  <c r="AB16" i="2"/>
  <c r="AC27" i="2" s="1"/>
  <c r="AF20" i="2"/>
  <c r="AF19" i="2"/>
  <c r="Q16" i="2"/>
  <c r="R27" i="2" s="1"/>
  <c r="U20" i="2"/>
  <c r="U19" i="2"/>
  <c r="AX16" i="2"/>
  <c r="AY27" i="2" s="1"/>
  <c r="BB20" i="2"/>
  <c r="BB19" i="2"/>
  <c r="J19" i="2"/>
  <c r="F16" i="2"/>
  <c r="G27" i="2" s="1"/>
  <c r="J20" i="2"/>
  <c r="F30" i="1"/>
  <c r="G32" i="1"/>
  <c r="BT29" i="2" l="1"/>
  <c r="BU31" i="2" s="1"/>
  <c r="BI29" i="2"/>
  <c r="BJ31" i="2" s="1"/>
  <c r="AM29" i="2"/>
  <c r="AN31" i="2" s="1"/>
  <c r="AC31" i="2"/>
  <c r="AB29" i="2"/>
  <c r="Q29" i="2"/>
  <c r="R31" i="2" s="1"/>
  <c r="AX29" i="2"/>
  <c r="AY31" i="2" s="1"/>
  <c r="F29" i="2"/>
  <c r="G31" i="2" s="1"/>
</calcChain>
</file>

<file path=xl/sharedStrings.xml><?xml version="1.0" encoding="utf-8"?>
<sst xmlns="http://schemas.openxmlformats.org/spreadsheetml/2006/main" count="222" uniqueCount="39">
  <si>
    <t xml:space="preserve">Guinebert Alexia </t>
  </si>
  <si>
    <t>Salarié</t>
  </si>
  <si>
    <t>Employeur</t>
  </si>
  <si>
    <t>Rubrique</t>
  </si>
  <si>
    <t xml:space="preserve">Base </t>
  </si>
  <si>
    <t>Taux</t>
  </si>
  <si>
    <t>A retenir</t>
  </si>
  <si>
    <t xml:space="preserve">Montant </t>
  </si>
  <si>
    <t>Salaire de base</t>
  </si>
  <si>
    <t>Prime de panier repas</t>
  </si>
  <si>
    <t>Salaire brut</t>
  </si>
  <si>
    <t>Sante</t>
  </si>
  <si>
    <t>Complementaire</t>
  </si>
  <si>
    <t>Accident du travail</t>
  </si>
  <si>
    <t xml:space="preserve">Pour le taux AT, j'ai prix le taux national de la CARSAT </t>
  </si>
  <si>
    <t>de 2,4 %</t>
  </si>
  <si>
    <t>https://www.carsat-centreouest.fr/home/entreprise/comprendre-la-tarification-atmp/connaitre-votre-taux-de-cotisation.html#:~:text=Arr%C3%AAt%C3%A9%20du%2024%20d%C3%A9cembre%202021,qui%20est%20de%202%2C23%25</t>
  </si>
  <si>
    <t>Retraite</t>
  </si>
  <si>
    <t>Sécurité sociale plafonnée</t>
  </si>
  <si>
    <t>Complémentaire tranche 1</t>
  </si>
  <si>
    <t>Famille</t>
  </si>
  <si>
    <t>Assurance chomage</t>
  </si>
  <si>
    <t>CSG déductible de l'impot sur le revenu</t>
  </si>
  <si>
    <t xml:space="preserve">Pour les taux de CSG et CDRS sur </t>
  </si>
  <si>
    <t>CSG / CRDS non déductible de l'impôt sur le revenu</t>
  </si>
  <si>
    <t>https://www.urssaf.fr/portail/home/employeur/calculer-les-cotisations/les-taux-de-cotisations/la-csg-crds/les-revenus-salariaux-soumis-a-l.html#:~:text=Sur%20les%20revenus%20d'activit%C3%A9,%2C50%20%25%20pour%20la%20CRDS.</t>
  </si>
  <si>
    <t>Exonerations  de cotisations employeur</t>
  </si>
  <si>
    <t>Total des cotisations et contributions</t>
  </si>
  <si>
    <t>NET A PAYER AVANT IMPOT SUR LE REVENU</t>
  </si>
  <si>
    <t xml:space="preserve">Impot sur le revenu payé à la source </t>
  </si>
  <si>
    <t>Net a payer en euro</t>
  </si>
  <si>
    <t xml:space="preserve">Pour finir, pour m'aider à faire cette fiche de paye je me suis aidé de celle de mon copain étant donné que je n'en n'ai jamais eu jusqu'à ce jour. </t>
  </si>
  <si>
    <t>JANVIER</t>
  </si>
  <si>
    <t>FEVRIER</t>
  </si>
  <si>
    <t>MARS</t>
  </si>
  <si>
    <t>AVRIL</t>
  </si>
  <si>
    <t>MAI</t>
  </si>
  <si>
    <t>JUIN</t>
  </si>
  <si>
    <t>JUILLET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</si>
</sst>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444444"/>
      <name val="Calibri"/>
      <family val="2"/>
      <charset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4" xfId="0" applyFont="1" applyBorder="1"/>
    <xf numFmtId="0" fontId="0" fillId="0" borderId="4" xfId="0" applyBorder="1"/>
    <xf numFmtId="0" fontId="1" fillId="0" borderId="0" xfId="1"/>
    <xf numFmtId="14" fontId="0" fillId="0" borderId="0" xfId="0" applyNumberFormat="1"/>
    <xf numFmtId="14" fontId="2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3" fillId="0" borderId="5" xfId="0" applyFont="1" applyBorder="1"/>
    <xf numFmtId="0" fontId="2" fillId="0" borderId="5" xfId="0" applyFont="1" applyBorder="1"/>
    <xf numFmtId="10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urssaf.fr/portail/home/employeur/calculer-les-cotisations/les-taux-de-cotisations/la-csg-crds/les-revenus-salariaux-soumis-a-l.html" TargetMode="External"/><Relationship Id="rId1" Type="http://schemas.openxmlformats.org/officeDocument/2006/relationships/hyperlink" Target="https://www.carsat-centreouest.fr/home/entreprise/comprendre-la-tarification-atmp/connaitre-votre-taux-de-cotisation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11.42578125" bestFit="1" customWidth="1"/>
    <col min="2" max="2" width="32.85546875" customWidth="1"/>
    <col min="3" max="3" width="9.28515625" bestFit="1" customWidth="1"/>
    <col min="4" max="4" width="10.85546875" bestFit="1" customWidth="1"/>
    <col min="7" max="7" width="9.28515625" bestFit="1" customWidth="1"/>
  </cols>
  <sheetData>
    <row r="1" spans="1:18" x14ac:dyDescent="0.25">
      <c r="A1" s="1" t="s">
        <v>0</v>
      </c>
    </row>
    <row r="2" spans="1:18" x14ac:dyDescent="0.25">
      <c r="A2" s="6">
        <v>44811</v>
      </c>
    </row>
    <row r="3" spans="1:18" x14ac:dyDescent="0.25">
      <c r="A3" s="5"/>
    </row>
    <row r="4" spans="1:18" x14ac:dyDescent="0.25">
      <c r="A4" s="7"/>
      <c r="B4" s="8"/>
      <c r="C4" s="8"/>
      <c r="D4" s="8"/>
      <c r="E4" s="17" t="s">
        <v>1</v>
      </c>
      <c r="F4" s="18"/>
      <c r="G4" s="18"/>
      <c r="H4" s="18" t="s">
        <v>2</v>
      </c>
      <c r="I4" s="18"/>
      <c r="J4" s="19"/>
    </row>
    <row r="5" spans="1:18" x14ac:dyDescent="0.25">
      <c r="A5" s="2" t="s">
        <v>3</v>
      </c>
      <c r="B5" s="2"/>
      <c r="C5" s="2" t="s">
        <v>4</v>
      </c>
      <c r="D5" s="2" t="s">
        <v>5</v>
      </c>
      <c r="E5" s="3"/>
      <c r="F5" s="2" t="s">
        <v>6</v>
      </c>
      <c r="G5" s="2" t="s">
        <v>7</v>
      </c>
      <c r="H5" s="2"/>
      <c r="I5" s="2" t="s">
        <v>7</v>
      </c>
      <c r="J5" s="3"/>
    </row>
    <row r="6" spans="1:18" x14ac:dyDescent="0.25">
      <c r="A6" s="9" t="s">
        <v>8</v>
      </c>
      <c r="C6">
        <v>151.66999999999999</v>
      </c>
      <c r="D6">
        <v>11.07</v>
      </c>
      <c r="G6">
        <f>C6*D6</f>
        <v>1678.9868999999999</v>
      </c>
      <c r="J6" s="10"/>
    </row>
    <row r="7" spans="1:18" x14ac:dyDescent="0.25">
      <c r="A7" s="9"/>
      <c r="J7" s="10"/>
    </row>
    <row r="8" spans="1:18" x14ac:dyDescent="0.25">
      <c r="A8" s="11" t="s">
        <v>9</v>
      </c>
      <c r="C8">
        <v>22</v>
      </c>
      <c r="D8">
        <v>6.3</v>
      </c>
      <c r="G8">
        <f>C8*D8</f>
        <v>138.6</v>
      </c>
      <c r="J8" s="10"/>
    </row>
    <row r="9" spans="1:18" x14ac:dyDescent="0.25">
      <c r="A9" s="12" t="s">
        <v>10</v>
      </c>
      <c r="G9">
        <f>C6*D6+G8</f>
        <v>1817.5868999999998</v>
      </c>
      <c r="J9" s="10"/>
    </row>
    <row r="10" spans="1:18" x14ac:dyDescent="0.25">
      <c r="A10" s="11"/>
      <c r="J10" s="10"/>
    </row>
    <row r="11" spans="1:18" x14ac:dyDescent="0.25">
      <c r="A11" s="12" t="s">
        <v>11</v>
      </c>
      <c r="J11" s="10"/>
    </row>
    <row r="12" spans="1:18" x14ac:dyDescent="0.25">
      <c r="A12" s="9" t="s">
        <v>12</v>
      </c>
      <c r="C12">
        <f>G9</f>
        <v>1817.5868999999998</v>
      </c>
      <c r="F12">
        <v>64.349999999999994</v>
      </c>
      <c r="I12">
        <v>64.349999999999994</v>
      </c>
      <c r="J12" s="10"/>
    </row>
    <row r="13" spans="1:18" x14ac:dyDescent="0.25">
      <c r="A13" s="9"/>
      <c r="J13" s="10"/>
    </row>
    <row r="14" spans="1:18" x14ac:dyDescent="0.25">
      <c r="A14" s="12" t="s">
        <v>13</v>
      </c>
      <c r="C14">
        <f>C12</f>
        <v>1817.5868999999998</v>
      </c>
      <c r="I14">
        <f>C14*2.4 %</f>
        <v>43.622085599999998</v>
      </c>
      <c r="J14" s="10"/>
      <c r="M14" t="s">
        <v>14</v>
      </c>
      <c r="R14" t="s">
        <v>15</v>
      </c>
    </row>
    <row r="15" spans="1:18" x14ac:dyDescent="0.25">
      <c r="A15" s="9"/>
      <c r="J15" s="10"/>
      <c r="M15" s="4" t="s">
        <v>16</v>
      </c>
    </row>
    <row r="16" spans="1:18" x14ac:dyDescent="0.25">
      <c r="A16" s="12" t="s">
        <v>17</v>
      </c>
      <c r="J16" s="10"/>
    </row>
    <row r="17" spans="1:13" x14ac:dyDescent="0.25">
      <c r="A17" s="9" t="s">
        <v>18</v>
      </c>
      <c r="C17">
        <f>C14</f>
        <v>1817.5868999999998</v>
      </c>
      <c r="D17" s="13">
        <v>6.9000000000000006E-2</v>
      </c>
      <c r="F17">
        <f>C17*D17</f>
        <v>125.41349609999999</v>
      </c>
      <c r="J17" s="10"/>
    </row>
    <row r="18" spans="1:13" x14ac:dyDescent="0.25">
      <c r="A18" s="9" t="s">
        <v>19</v>
      </c>
      <c r="C18">
        <v>1817.587</v>
      </c>
      <c r="D18" s="13">
        <v>4.0099999999999997E-2</v>
      </c>
      <c r="F18">
        <f>C18*D18</f>
        <v>72.885238699999988</v>
      </c>
      <c r="J18" s="10"/>
    </row>
    <row r="19" spans="1:13" x14ac:dyDescent="0.25">
      <c r="A19" s="9"/>
      <c r="J19" s="10"/>
    </row>
    <row r="20" spans="1:13" x14ac:dyDescent="0.25">
      <c r="A20" s="12" t="s">
        <v>20</v>
      </c>
      <c r="J20" s="10">
        <f>C17*5.25%</f>
        <v>95.423312249999981</v>
      </c>
    </row>
    <row r="21" spans="1:13" x14ac:dyDescent="0.25">
      <c r="A21" s="12" t="s">
        <v>21</v>
      </c>
      <c r="J21" s="10">
        <f>C17*4.05%</f>
        <v>73.612269449999999</v>
      </c>
    </row>
    <row r="22" spans="1:13" x14ac:dyDescent="0.25">
      <c r="A22" s="12" t="s">
        <v>22</v>
      </c>
      <c r="C22">
        <v>1817.587</v>
      </c>
      <c r="D22" s="13">
        <v>6.8000000000000005E-2</v>
      </c>
      <c r="F22">
        <f>C22*D22</f>
        <v>123.595916</v>
      </c>
      <c r="J22" s="10"/>
      <c r="M22" t="s">
        <v>23</v>
      </c>
    </row>
    <row r="23" spans="1:13" x14ac:dyDescent="0.25">
      <c r="A23" s="12" t="s">
        <v>24</v>
      </c>
      <c r="C23">
        <v>1817.587</v>
      </c>
      <c r="D23" s="13">
        <v>2.4E-2</v>
      </c>
      <c r="F23">
        <f>C23*D23</f>
        <v>43.622087999999998</v>
      </c>
      <c r="J23" s="10"/>
      <c r="M23" s="4" t="s">
        <v>25</v>
      </c>
    </row>
    <row r="24" spans="1:13" x14ac:dyDescent="0.25">
      <c r="A24" s="9"/>
      <c r="J24" s="10"/>
    </row>
    <row r="25" spans="1:13" x14ac:dyDescent="0.25">
      <c r="A25" s="12" t="s">
        <v>26</v>
      </c>
      <c r="B25" s="1"/>
      <c r="J25" s="10"/>
    </row>
    <row r="26" spans="1:13" x14ac:dyDescent="0.25">
      <c r="A26" s="12" t="s">
        <v>27</v>
      </c>
      <c r="B26" s="1"/>
      <c r="F26">
        <f>F12+F17+F18+F22+F23</f>
        <v>429.86673880000001</v>
      </c>
      <c r="J26" s="10"/>
    </row>
    <row r="27" spans="1:13" x14ac:dyDescent="0.25">
      <c r="A27" s="12"/>
      <c r="B27" s="1"/>
      <c r="J27" s="10"/>
      <c r="M27" t="s">
        <v>31</v>
      </c>
    </row>
    <row r="28" spans="1:13" x14ac:dyDescent="0.25">
      <c r="A28" s="12" t="s">
        <v>28</v>
      </c>
      <c r="B28" s="1"/>
      <c r="G28">
        <f>G9-F12-F17-F22-F18</f>
        <v>1431.3422492</v>
      </c>
      <c r="J28" s="10"/>
    </row>
    <row r="29" spans="1:13" x14ac:dyDescent="0.25">
      <c r="A29" s="9"/>
      <c r="J29" s="10"/>
    </row>
    <row r="30" spans="1:13" x14ac:dyDescent="0.25">
      <c r="A30" s="9" t="s">
        <v>29</v>
      </c>
      <c r="D30" s="13">
        <v>1.4E-2</v>
      </c>
      <c r="F30">
        <f>D30*G28</f>
        <v>20.038791488800001</v>
      </c>
      <c r="J30" s="10"/>
    </row>
    <row r="31" spans="1:13" x14ac:dyDescent="0.25">
      <c r="A31" s="9"/>
      <c r="J31" s="10"/>
    </row>
    <row r="32" spans="1:13" x14ac:dyDescent="0.25">
      <c r="A32" s="12" t="s">
        <v>30</v>
      </c>
      <c r="G32">
        <f>G28-F30</f>
        <v>1411.3034577112001</v>
      </c>
      <c r="J32" s="10"/>
    </row>
    <row r="33" spans="1:10" x14ac:dyDescent="0.25">
      <c r="A33" s="14"/>
      <c r="B33" s="15"/>
      <c r="C33" s="15"/>
      <c r="D33" s="15"/>
      <c r="E33" s="15"/>
      <c r="F33" s="15"/>
      <c r="G33" s="15"/>
      <c r="H33" s="15"/>
      <c r="I33" s="15"/>
      <c r="J33" s="16"/>
    </row>
  </sheetData>
  <mergeCells count="2">
    <mergeCell ref="E4:G4"/>
    <mergeCell ref="H4:J4"/>
  </mergeCells>
  <hyperlinks>
    <hyperlink ref="M15" r:id="rId1" location=":~:text=Arr%C3%AAt%C3%A9%20du%2024%20d%C3%A9cembre%202021,qui%20est%20de%202%2C23%25" xr:uid="{6D663147-97F7-4311-ADFB-77627BEA9A24}"/>
    <hyperlink ref="M23" r:id="rId2" location=":~:text=Sur%20les%20revenus%20d'activit%C3%A9,%2C50%20%25%20pour%20la%20CRDS" xr:uid="{E6AE86CA-DC23-4C91-8011-C91C2705FF7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4F4DC-3CDB-47CA-A4A9-8DA46A208872}">
  <dimension ref="A2:BX32"/>
  <sheetViews>
    <sheetView topLeftCell="J1" workbookViewId="0">
      <selection activeCell="BZ25" sqref="BZ25"/>
    </sheetView>
  </sheetViews>
  <sheetFormatPr baseColWidth="10" defaultColWidth="9.140625" defaultRowHeight="15" x14ac:dyDescent="0.25"/>
  <sheetData>
    <row r="2" spans="1:76" ht="15.75" x14ac:dyDescent="0.25">
      <c r="A2" s="24" t="s">
        <v>32</v>
      </c>
      <c r="B2" s="23"/>
      <c r="C2" s="23"/>
      <c r="D2" s="23"/>
      <c r="E2" s="23"/>
      <c r="F2" s="23"/>
      <c r="G2" s="23"/>
      <c r="H2" s="23"/>
      <c r="I2" s="23"/>
      <c r="J2" s="23"/>
      <c r="L2" s="24" t="s">
        <v>33</v>
      </c>
      <c r="M2" s="23"/>
      <c r="N2" s="23"/>
      <c r="O2" s="23"/>
      <c r="P2" s="23"/>
      <c r="Q2" s="23"/>
      <c r="R2" s="23"/>
      <c r="S2" s="23"/>
      <c r="T2" s="23"/>
      <c r="U2" s="23"/>
      <c r="W2" s="24" t="s">
        <v>34</v>
      </c>
      <c r="X2" s="23"/>
      <c r="Y2" s="23"/>
      <c r="Z2" s="23"/>
      <c r="AA2" s="23"/>
      <c r="AB2" s="23"/>
      <c r="AC2" s="23"/>
      <c r="AD2" s="23"/>
      <c r="AE2" s="23"/>
      <c r="AF2" s="23"/>
      <c r="AH2" s="24" t="s">
        <v>35</v>
      </c>
      <c r="AI2" s="23"/>
      <c r="AJ2" s="23"/>
      <c r="AK2" s="23"/>
      <c r="AL2" s="23"/>
      <c r="AM2" s="23"/>
      <c r="AN2" s="23"/>
      <c r="AO2" s="23"/>
      <c r="AP2" s="23"/>
      <c r="AQ2" s="23"/>
      <c r="AS2" s="24" t="s">
        <v>36</v>
      </c>
      <c r="AT2" s="23"/>
      <c r="AU2" s="23"/>
      <c r="AV2" s="23"/>
      <c r="AW2" s="23"/>
      <c r="AX2" s="23"/>
      <c r="AY2" s="23"/>
      <c r="AZ2" s="23"/>
      <c r="BA2" s="23"/>
      <c r="BB2" s="23"/>
      <c r="BD2" s="24" t="s">
        <v>37</v>
      </c>
      <c r="BE2" s="23"/>
      <c r="BF2" s="23"/>
      <c r="BG2" s="23"/>
      <c r="BH2" s="23"/>
      <c r="BI2" s="23"/>
      <c r="BJ2" s="23"/>
      <c r="BK2" s="23"/>
      <c r="BL2" s="23"/>
      <c r="BM2" s="23"/>
      <c r="BO2" s="24" t="s">
        <v>38</v>
      </c>
      <c r="BP2" s="23"/>
      <c r="BQ2" s="23"/>
      <c r="BR2" s="23"/>
      <c r="BS2" s="23"/>
      <c r="BT2" s="23"/>
      <c r="BU2" s="23"/>
      <c r="BV2" s="23"/>
      <c r="BW2" s="23"/>
      <c r="BX2" s="23"/>
    </row>
    <row r="3" spans="1:76" x14ac:dyDescent="0.25">
      <c r="A3" s="7"/>
      <c r="B3" s="8"/>
      <c r="C3" s="8"/>
      <c r="D3" s="8"/>
      <c r="E3" s="22" t="s">
        <v>1</v>
      </c>
      <c r="F3" s="20"/>
      <c r="G3" s="20"/>
      <c r="H3" s="20" t="s">
        <v>2</v>
      </c>
      <c r="I3" s="20"/>
      <c r="J3" s="21"/>
      <c r="L3" s="7"/>
      <c r="M3" s="8"/>
      <c r="N3" s="8"/>
      <c r="O3" s="8"/>
      <c r="P3" s="22" t="s">
        <v>1</v>
      </c>
      <c r="Q3" s="20"/>
      <c r="R3" s="20"/>
      <c r="S3" s="20" t="s">
        <v>2</v>
      </c>
      <c r="T3" s="20"/>
      <c r="U3" s="21"/>
      <c r="W3" s="7"/>
      <c r="X3" s="8"/>
      <c r="Y3" s="8"/>
      <c r="Z3" s="8"/>
      <c r="AA3" s="22" t="s">
        <v>1</v>
      </c>
      <c r="AB3" s="20"/>
      <c r="AC3" s="20"/>
      <c r="AD3" s="20" t="s">
        <v>2</v>
      </c>
      <c r="AE3" s="20"/>
      <c r="AF3" s="21"/>
      <c r="AH3" s="7"/>
      <c r="AI3" s="8"/>
      <c r="AJ3" s="8"/>
      <c r="AK3" s="8"/>
      <c r="AL3" s="22" t="s">
        <v>1</v>
      </c>
      <c r="AM3" s="20"/>
      <c r="AN3" s="20"/>
      <c r="AO3" s="20" t="s">
        <v>2</v>
      </c>
      <c r="AP3" s="20"/>
      <c r="AQ3" s="21"/>
      <c r="AS3" s="7"/>
      <c r="AT3" s="8"/>
      <c r="AU3" s="8"/>
      <c r="AV3" s="8"/>
      <c r="AW3" s="22" t="s">
        <v>1</v>
      </c>
      <c r="AX3" s="20"/>
      <c r="AY3" s="20"/>
      <c r="AZ3" s="20" t="s">
        <v>2</v>
      </c>
      <c r="BA3" s="20"/>
      <c r="BB3" s="21"/>
      <c r="BD3" s="7"/>
      <c r="BE3" s="8"/>
      <c r="BF3" s="8"/>
      <c r="BG3" s="8"/>
      <c r="BH3" s="22" t="s">
        <v>1</v>
      </c>
      <c r="BI3" s="20"/>
      <c r="BJ3" s="20"/>
      <c r="BK3" s="20" t="s">
        <v>2</v>
      </c>
      <c r="BL3" s="20"/>
      <c r="BM3" s="21"/>
      <c r="BO3" s="7"/>
      <c r="BP3" s="8"/>
      <c r="BQ3" s="8"/>
      <c r="BR3" s="8"/>
      <c r="BS3" s="22" t="s">
        <v>1</v>
      </c>
      <c r="BT3" s="20"/>
      <c r="BU3" s="20"/>
      <c r="BV3" s="20" t="s">
        <v>2</v>
      </c>
      <c r="BW3" s="20"/>
      <c r="BX3" s="21"/>
    </row>
    <row r="4" spans="1:76" x14ac:dyDescent="0.25">
      <c r="A4" s="2" t="s">
        <v>3</v>
      </c>
      <c r="B4" s="2"/>
      <c r="C4" s="2" t="s">
        <v>4</v>
      </c>
      <c r="D4" s="2" t="s">
        <v>5</v>
      </c>
      <c r="E4" s="3"/>
      <c r="F4" s="2" t="s">
        <v>6</v>
      </c>
      <c r="G4" s="2" t="s">
        <v>7</v>
      </c>
      <c r="H4" s="2"/>
      <c r="I4" s="2" t="s">
        <v>7</v>
      </c>
      <c r="J4" s="3"/>
      <c r="L4" s="2" t="s">
        <v>3</v>
      </c>
      <c r="M4" s="2"/>
      <c r="N4" s="2" t="s">
        <v>4</v>
      </c>
      <c r="O4" s="2" t="s">
        <v>5</v>
      </c>
      <c r="P4" s="3"/>
      <c r="Q4" s="2" t="s">
        <v>6</v>
      </c>
      <c r="R4" s="2" t="s">
        <v>7</v>
      </c>
      <c r="S4" s="2"/>
      <c r="T4" s="2" t="s">
        <v>7</v>
      </c>
      <c r="U4" s="3"/>
      <c r="W4" s="2" t="s">
        <v>3</v>
      </c>
      <c r="X4" s="2"/>
      <c r="Y4" s="2" t="s">
        <v>4</v>
      </c>
      <c r="Z4" s="2" t="s">
        <v>5</v>
      </c>
      <c r="AA4" s="3"/>
      <c r="AB4" s="2" t="s">
        <v>6</v>
      </c>
      <c r="AC4" s="2" t="s">
        <v>7</v>
      </c>
      <c r="AD4" s="2"/>
      <c r="AE4" s="2" t="s">
        <v>7</v>
      </c>
      <c r="AF4" s="3"/>
      <c r="AH4" s="2" t="s">
        <v>3</v>
      </c>
      <c r="AI4" s="2"/>
      <c r="AJ4" s="2" t="s">
        <v>4</v>
      </c>
      <c r="AK4" s="2" t="s">
        <v>5</v>
      </c>
      <c r="AL4" s="3"/>
      <c r="AM4" s="2" t="s">
        <v>6</v>
      </c>
      <c r="AN4" s="2" t="s">
        <v>7</v>
      </c>
      <c r="AO4" s="2"/>
      <c r="AP4" s="2" t="s">
        <v>7</v>
      </c>
      <c r="AQ4" s="3"/>
      <c r="AS4" s="2" t="s">
        <v>3</v>
      </c>
      <c r="AT4" s="2"/>
      <c r="AU4" s="2" t="s">
        <v>4</v>
      </c>
      <c r="AV4" s="2" t="s">
        <v>5</v>
      </c>
      <c r="AW4" s="3"/>
      <c r="AX4" s="2" t="s">
        <v>6</v>
      </c>
      <c r="AY4" s="2" t="s">
        <v>7</v>
      </c>
      <c r="AZ4" s="2"/>
      <c r="BA4" s="2" t="s">
        <v>7</v>
      </c>
      <c r="BB4" s="3"/>
      <c r="BD4" s="2" t="s">
        <v>3</v>
      </c>
      <c r="BE4" s="2"/>
      <c r="BF4" s="2" t="s">
        <v>4</v>
      </c>
      <c r="BG4" s="2" t="s">
        <v>5</v>
      </c>
      <c r="BH4" s="3"/>
      <c r="BI4" s="2" t="s">
        <v>6</v>
      </c>
      <c r="BJ4" s="2" t="s">
        <v>7</v>
      </c>
      <c r="BK4" s="2"/>
      <c r="BL4" s="2" t="s">
        <v>7</v>
      </c>
      <c r="BM4" s="3"/>
      <c r="BO4" s="2" t="s">
        <v>3</v>
      </c>
      <c r="BP4" s="2"/>
      <c r="BQ4" s="2" t="s">
        <v>4</v>
      </c>
      <c r="BR4" s="2" t="s">
        <v>5</v>
      </c>
      <c r="BS4" s="3"/>
      <c r="BT4" s="2" t="s">
        <v>6</v>
      </c>
      <c r="BU4" s="2" t="s">
        <v>7</v>
      </c>
      <c r="BV4" s="2"/>
      <c r="BW4" s="2" t="s">
        <v>7</v>
      </c>
      <c r="BX4" s="3"/>
    </row>
    <row r="5" spans="1:76" x14ac:dyDescent="0.25">
      <c r="A5" s="9" t="s">
        <v>8</v>
      </c>
      <c r="C5">
        <v>151.66999999999999</v>
      </c>
      <c r="D5">
        <v>10.57</v>
      </c>
      <c r="G5">
        <f>C5*D5</f>
        <v>1603.1518999999998</v>
      </c>
      <c r="J5" s="10"/>
      <c r="L5" s="9" t="s">
        <v>8</v>
      </c>
      <c r="N5">
        <v>151.66999999999999</v>
      </c>
      <c r="O5">
        <v>10.57</v>
      </c>
      <c r="R5">
        <f>N5*O5</f>
        <v>1603.1518999999998</v>
      </c>
      <c r="U5" s="10"/>
      <c r="W5" s="9" t="s">
        <v>8</v>
      </c>
      <c r="Y5">
        <v>151.66999999999999</v>
      </c>
      <c r="Z5">
        <v>10.57</v>
      </c>
      <c r="AC5">
        <f>Y5*Z5</f>
        <v>1603.1518999999998</v>
      </c>
      <c r="AF5" s="10"/>
      <c r="AH5" s="9" t="s">
        <v>8</v>
      </c>
      <c r="AJ5">
        <v>151.66999999999999</v>
      </c>
      <c r="AK5">
        <v>10.57</v>
      </c>
      <c r="AN5">
        <f>AJ5*AK5</f>
        <v>1603.1518999999998</v>
      </c>
      <c r="AQ5" s="10"/>
      <c r="AS5" s="9" t="s">
        <v>8</v>
      </c>
      <c r="AU5">
        <v>151.66999999999999</v>
      </c>
      <c r="AV5">
        <v>10.85</v>
      </c>
      <c r="AY5">
        <f>AU5*AV5</f>
        <v>1645.6194999999998</v>
      </c>
      <c r="BB5" s="10"/>
      <c r="BD5" s="9" t="s">
        <v>8</v>
      </c>
      <c r="BF5">
        <v>151.66999999999999</v>
      </c>
      <c r="BG5">
        <v>10.85</v>
      </c>
      <c r="BJ5">
        <f>BF5*BG5</f>
        <v>1645.6194999999998</v>
      </c>
      <c r="BM5" s="10"/>
      <c r="BO5" s="9" t="s">
        <v>8</v>
      </c>
      <c r="BQ5">
        <v>151.66999999999999</v>
      </c>
      <c r="BR5">
        <v>10.85</v>
      </c>
      <c r="BU5">
        <f>BQ5*BR5</f>
        <v>1645.6194999999998</v>
      </c>
      <c r="BX5" s="10"/>
    </row>
    <row r="6" spans="1:76" x14ac:dyDescent="0.25">
      <c r="A6" s="9"/>
      <c r="J6" s="10"/>
      <c r="L6" s="9"/>
      <c r="U6" s="10"/>
      <c r="W6" s="9"/>
      <c r="AF6" s="10"/>
      <c r="AH6" s="9"/>
      <c r="AQ6" s="10"/>
      <c r="AS6" s="9"/>
      <c r="BB6" s="10"/>
      <c r="BD6" s="9"/>
      <c r="BM6" s="10"/>
      <c r="BO6" s="9"/>
      <c r="BX6" s="10"/>
    </row>
    <row r="7" spans="1:76" x14ac:dyDescent="0.25">
      <c r="A7" s="11" t="s">
        <v>9</v>
      </c>
      <c r="C7">
        <v>22</v>
      </c>
      <c r="D7">
        <v>6.3</v>
      </c>
      <c r="G7">
        <f>C7*D7</f>
        <v>138.6</v>
      </c>
      <c r="J7" s="10"/>
      <c r="L7" s="11" t="s">
        <v>9</v>
      </c>
      <c r="N7">
        <v>22</v>
      </c>
      <c r="O7">
        <v>6.3</v>
      </c>
      <c r="R7">
        <f>N7*O7</f>
        <v>138.6</v>
      </c>
      <c r="U7" s="10"/>
      <c r="W7" s="11" t="s">
        <v>9</v>
      </c>
      <c r="Y7">
        <v>22</v>
      </c>
      <c r="Z7">
        <v>6.3</v>
      </c>
      <c r="AC7">
        <f>Y7*Z7</f>
        <v>138.6</v>
      </c>
      <c r="AF7" s="10"/>
      <c r="AH7" s="11" t="s">
        <v>9</v>
      </c>
      <c r="AJ7">
        <v>22</v>
      </c>
      <c r="AK7">
        <v>6.3</v>
      </c>
      <c r="AN7">
        <f>AJ7*AK7</f>
        <v>138.6</v>
      </c>
      <c r="AQ7" s="10"/>
      <c r="AS7" s="11" t="s">
        <v>9</v>
      </c>
      <c r="AU7">
        <v>22</v>
      </c>
      <c r="AV7">
        <v>6.3</v>
      </c>
      <c r="AY7">
        <f>AU7*AV7</f>
        <v>138.6</v>
      </c>
      <c r="BB7" s="10"/>
      <c r="BD7" s="11" t="s">
        <v>9</v>
      </c>
      <c r="BF7">
        <v>22</v>
      </c>
      <c r="BG7">
        <v>6.3</v>
      </c>
      <c r="BJ7">
        <f>BF7*BG7</f>
        <v>138.6</v>
      </c>
      <c r="BM7" s="10"/>
      <c r="BO7" s="11" t="s">
        <v>9</v>
      </c>
      <c r="BQ7">
        <v>22</v>
      </c>
      <c r="BR7">
        <v>6.3</v>
      </c>
      <c r="BU7">
        <f>BQ7*BR7</f>
        <v>138.6</v>
      </c>
      <c r="BX7" s="10"/>
    </row>
    <row r="8" spans="1:76" x14ac:dyDescent="0.25">
      <c r="A8" s="12" t="s">
        <v>10</v>
      </c>
      <c r="G8">
        <f>C5*D5+G7</f>
        <v>1741.7518999999998</v>
      </c>
      <c r="J8" s="10"/>
      <c r="L8" s="12" t="s">
        <v>10</v>
      </c>
      <c r="R8">
        <f>N5*O5+R7</f>
        <v>1741.7518999999998</v>
      </c>
      <c r="U8" s="10"/>
      <c r="W8" s="12" t="s">
        <v>10</v>
      </c>
      <c r="AC8">
        <f>Y5*Z5+AC7</f>
        <v>1741.7518999999998</v>
      </c>
      <c r="AF8" s="10"/>
      <c r="AH8" s="12" t="s">
        <v>10</v>
      </c>
      <c r="AN8">
        <f>AJ5*AK5+AN7</f>
        <v>1741.7518999999998</v>
      </c>
      <c r="AQ8" s="10"/>
      <c r="AS8" s="12" t="s">
        <v>10</v>
      </c>
      <c r="AY8">
        <f>AU5*AV5+AY7</f>
        <v>1784.2194999999997</v>
      </c>
      <c r="BB8" s="10"/>
      <c r="BD8" s="12" t="s">
        <v>10</v>
      </c>
      <c r="BJ8">
        <f>BF5*BG5+BJ7</f>
        <v>1784.2194999999997</v>
      </c>
      <c r="BM8" s="10"/>
      <c r="BO8" s="12" t="s">
        <v>10</v>
      </c>
      <c r="BU8">
        <f>BQ5*BR5+BU7</f>
        <v>1784.2194999999997</v>
      </c>
      <c r="BX8" s="10"/>
    </row>
    <row r="9" spans="1:76" x14ac:dyDescent="0.25">
      <c r="A9" s="11"/>
      <c r="J9" s="10"/>
      <c r="L9" s="11"/>
      <c r="U9" s="10"/>
      <c r="W9" s="11"/>
      <c r="AF9" s="10"/>
      <c r="AH9" s="11"/>
      <c r="AQ9" s="10"/>
      <c r="AS9" s="11"/>
      <c r="BB9" s="10"/>
      <c r="BD9" s="11"/>
      <c r="BM9" s="10"/>
      <c r="BO9" s="11"/>
      <c r="BX9" s="10"/>
    </row>
    <row r="10" spans="1:76" x14ac:dyDescent="0.25">
      <c r="A10" s="12" t="s">
        <v>11</v>
      </c>
      <c r="J10" s="10"/>
      <c r="L10" s="12" t="s">
        <v>11</v>
      </c>
      <c r="U10" s="10"/>
      <c r="W10" s="12" t="s">
        <v>11</v>
      </c>
      <c r="AF10" s="10"/>
      <c r="AH10" s="12" t="s">
        <v>11</v>
      </c>
      <c r="AQ10" s="10"/>
      <c r="AS10" s="12" t="s">
        <v>11</v>
      </c>
      <c r="BB10" s="10"/>
      <c r="BD10" s="12" t="s">
        <v>11</v>
      </c>
      <c r="BM10" s="10"/>
      <c r="BO10" s="12" t="s">
        <v>11</v>
      </c>
      <c r="BX10" s="10"/>
    </row>
    <row r="11" spans="1:76" x14ac:dyDescent="0.25">
      <c r="A11" s="9" t="s">
        <v>12</v>
      </c>
      <c r="C11">
        <f>G8</f>
        <v>1741.7518999999998</v>
      </c>
      <c r="F11">
        <v>64.349999999999994</v>
      </c>
      <c r="I11">
        <v>64.349999999999994</v>
      </c>
      <c r="J11" s="10"/>
      <c r="L11" s="9" t="s">
        <v>12</v>
      </c>
      <c r="N11">
        <f>R8</f>
        <v>1741.7518999999998</v>
      </c>
      <c r="Q11">
        <v>64.349999999999994</v>
      </c>
      <c r="T11">
        <v>64.349999999999994</v>
      </c>
      <c r="U11" s="10"/>
      <c r="W11" s="9" t="s">
        <v>12</v>
      </c>
      <c r="Y11">
        <f>AC8</f>
        <v>1741.7518999999998</v>
      </c>
      <c r="AB11">
        <v>64.349999999999994</v>
      </c>
      <c r="AE11">
        <v>64.349999999999994</v>
      </c>
      <c r="AF11" s="10"/>
      <c r="AH11" s="9" t="s">
        <v>12</v>
      </c>
      <c r="AJ11">
        <f>AN8</f>
        <v>1741.7518999999998</v>
      </c>
      <c r="AM11">
        <v>64.349999999999994</v>
      </c>
      <c r="AP11">
        <v>64.349999999999994</v>
      </c>
      <c r="AQ11" s="10"/>
      <c r="AS11" s="9" t="s">
        <v>12</v>
      </c>
      <c r="AU11">
        <f>AY8</f>
        <v>1784.2194999999997</v>
      </c>
      <c r="AX11">
        <v>64.349999999999994</v>
      </c>
      <c r="BA11">
        <v>64.349999999999994</v>
      </c>
      <c r="BB11" s="10"/>
      <c r="BD11" s="9" t="s">
        <v>12</v>
      </c>
      <c r="BF11">
        <f>BJ8</f>
        <v>1784.2194999999997</v>
      </c>
      <c r="BI11">
        <v>64.349999999999994</v>
      </c>
      <c r="BL11">
        <v>64.349999999999994</v>
      </c>
      <c r="BM11" s="10"/>
      <c r="BO11" s="9" t="s">
        <v>12</v>
      </c>
      <c r="BQ11">
        <f>BU8</f>
        <v>1784.2194999999997</v>
      </c>
      <c r="BT11">
        <v>64.349999999999994</v>
      </c>
      <c r="BW11">
        <v>64.349999999999994</v>
      </c>
      <c r="BX11" s="10"/>
    </row>
    <row r="12" spans="1:76" x14ac:dyDescent="0.25">
      <c r="A12" s="9"/>
      <c r="J12" s="10"/>
      <c r="L12" s="9"/>
      <c r="U12" s="10"/>
      <c r="W12" s="9"/>
      <c r="AF12" s="10"/>
      <c r="AH12" s="9"/>
      <c r="AQ12" s="10"/>
      <c r="AS12" s="9"/>
      <c r="BB12" s="10"/>
      <c r="BD12" s="9"/>
      <c r="BM12" s="10"/>
      <c r="BO12" s="9"/>
      <c r="BX12" s="10"/>
    </row>
    <row r="13" spans="1:76" x14ac:dyDescent="0.25">
      <c r="A13" s="12" t="s">
        <v>13</v>
      </c>
      <c r="C13">
        <f>C11</f>
        <v>1741.7518999999998</v>
      </c>
      <c r="I13">
        <f>C13*2.4 %</f>
        <v>41.802045599999992</v>
      </c>
      <c r="J13" s="10"/>
      <c r="L13" s="12" t="s">
        <v>13</v>
      </c>
      <c r="N13">
        <f>N11</f>
        <v>1741.7518999999998</v>
      </c>
      <c r="T13">
        <f>N13*2.4 %</f>
        <v>41.802045599999992</v>
      </c>
      <c r="U13" s="10"/>
      <c r="W13" s="12" t="s">
        <v>13</v>
      </c>
      <c r="Y13">
        <f>Y11</f>
        <v>1741.7518999999998</v>
      </c>
      <c r="AE13">
        <f>Y13*2.4 %</f>
        <v>41.802045599999992</v>
      </c>
      <c r="AF13" s="10"/>
      <c r="AH13" s="12" t="s">
        <v>13</v>
      </c>
      <c r="AJ13">
        <f>AJ11</f>
        <v>1741.7518999999998</v>
      </c>
      <c r="AP13">
        <f>AJ13*2.4 %</f>
        <v>41.802045599999992</v>
      </c>
      <c r="AQ13" s="10"/>
      <c r="AS13" s="12" t="s">
        <v>13</v>
      </c>
      <c r="AU13">
        <f>AU11</f>
        <v>1784.2194999999997</v>
      </c>
      <c r="BA13">
        <f>AU13*2.4 %</f>
        <v>42.821267999999996</v>
      </c>
      <c r="BB13" s="10"/>
      <c r="BD13" s="12" t="s">
        <v>13</v>
      </c>
      <c r="BF13">
        <f>BF11</f>
        <v>1784.2194999999997</v>
      </c>
      <c r="BL13">
        <f>BF13*2.4 %</f>
        <v>42.821267999999996</v>
      </c>
      <c r="BM13" s="10"/>
      <c r="BO13" s="12" t="s">
        <v>13</v>
      </c>
      <c r="BQ13">
        <f>BQ11</f>
        <v>1784.2194999999997</v>
      </c>
      <c r="BW13">
        <f>BQ13*2.4 %</f>
        <v>42.821267999999996</v>
      </c>
      <c r="BX13" s="10"/>
    </row>
    <row r="14" spans="1:76" x14ac:dyDescent="0.25">
      <c r="A14" s="9"/>
      <c r="J14" s="10"/>
      <c r="L14" s="9"/>
      <c r="U14" s="10"/>
      <c r="W14" s="9"/>
      <c r="AF14" s="10"/>
      <c r="AH14" s="9"/>
      <c r="AQ14" s="10"/>
      <c r="AS14" s="9"/>
      <c r="BB14" s="10"/>
      <c r="BD14" s="9"/>
      <c r="BM14" s="10"/>
      <c r="BO14" s="9"/>
      <c r="BX14" s="10"/>
    </row>
    <row r="15" spans="1:76" x14ac:dyDescent="0.25">
      <c r="A15" s="12" t="s">
        <v>17</v>
      </c>
      <c r="J15" s="10"/>
      <c r="L15" s="12" t="s">
        <v>17</v>
      </c>
      <c r="U15" s="10"/>
      <c r="W15" s="12" t="s">
        <v>17</v>
      </c>
      <c r="AF15" s="10"/>
      <c r="AH15" s="12" t="s">
        <v>17</v>
      </c>
      <c r="AQ15" s="10"/>
      <c r="AS15" s="12" t="s">
        <v>17</v>
      </c>
      <c r="BB15" s="10"/>
      <c r="BD15" s="12" t="s">
        <v>17</v>
      </c>
      <c r="BM15" s="10"/>
      <c r="BO15" s="12" t="s">
        <v>17</v>
      </c>
      <c r="BX15" s="10"/>
    </row>
    <row r="16" spans="1:76" x14ac:dyDescent="0.25">
      <c r="A16" s="9" t="s">
        <v>18</v>
      </c>
      <c r="C16">
        <f>C13</f>
        <v>1741.7518999999998</v>
      </c>
      <c r="D16" s="13">
        <v>6.9000000000000006E-2</v>
      </c>
      <c r="F16">
        <f>C16*D16</f>
        <v>120.18088109999999</v>
      </c>
      <c r="J16" s="10"/>
      <c r="L16" s="9" t="s">
        <v>18</v>
      </c>
      <c r="N16">
        <f>N13</f>
        <v>1741.7518999999998</v>
      </c>
      <c r="O16" s="13">
        <v>6.9000000000000006E-2</v>
      </c>
      <c r="Q16">
        <f>N16*O16</f>
        <v>120.18088109999999</v>
      </c>
      <c r="U16" s="10"/>
      <c r="W16" s="9" t="s">
        <v>18</v>
      </c>
      <c r="Y16">
        <f>Y13</f>
        <v>1741.7518999999998</v>
      </c>
      <c r="Z16" s="13">
        <v>6.9000000000000006E-2</v>
      </c>
      <c r="AB16">
        <f>Y16*Z16</f>
        <v>120.18088109999999</v>
      </c>
      <c r="AF16" s="10"/>
      <c r="AH16" s="9" t="s">
        <v>18</v>
      </c>
      <c r="AJ16">
        <f>AJ13</f>
        <v>1741.7518999999998</v>
      </c>
      <c r="AK16" s="13">
        <v>6.9000000000000006E-2</v>
      </c>
      <c r="AM16">
        <f>AJ16*AK16</f>
        <v>120.18088109999999</v>
      </c>
      <c r="AQ16" s="10"/>
      <c r="AS16" s="9" t="s">
        <v>18</v>
      </c>
      <c r="AU16">
        <f>AU13</f>
        <v>1784.2194999999997</v>
      </c>
      <c r="AV16" s="13">
        <v>6.9000000000000006E-2</v>
      </c>
      <c r="AX16">
        <f>AU16*AV16</f>
        <v>123.11114549999999</v>
      </c>
      <c r="BB16" s="10"/>
      <c r="BD16" s="9" t="s">
        <v>18</v>
      </c>
      <c r="BF16">
        <f>BF13</f>
        <v>1784.2194999999997</v>
      </c>
      <c r="BG16" s="13">
        <v>6.9000000000000006E-2</v>
      </c>
      <c r="BI16">
        <f>BF16*BG16</f>
        <v>123.11114549999999</v>
      </c>
      <c r="BM16" s="10"/>
      <c r="BO16" s="9" t="s">
        <v>18</v>
      </c>
      <c r="BQ16">
        <f>BQ13</f>
        <v>1784.2194999999997</v>
      </c>
      <c r="BR16" s="13">
        <v>6.9000000000000006E-2</v>
      </c>
      <c r="BT16">
        <f>BQ16*BR16</f>
        <v>123.11114549999999</v>
      </c>
      <c r="BX16" s="10"/>
    </row>
    <row r="17" spans="1:76" x14ac:dyDescent="0.25">
      <c r="A17" s="9" t="s">
        <v>19</v>
      </c>
      <c r="C17">
        <v>1741.752</v>
      </c>
      <c r="D17" s="13">
        <v>4.0099999999999997E-2</v>
      </c>
      <c r="F17">
        <f>C17*D17</f>
        <v>69.844255199999992</v>
      </c>
      <c r="J17" s="10"/>
      <c r="L17" s="9" t="s">
        <v>19</v>
      </c>
      <c r="N17">
        <v>1741.752</v>
      </c>
      <c r="O17" s="13">
        <v>4.0099999999999997E-2</v>
      </c>
      <c r="Q17">
        <f>N17*O17</f>
        <v>69.844255199999992</v>
      </c>
      <c r="U17" s="10"/>
      <c r="W17" s="9" t="s">
        <v>19</v>
      </c>
      <c r="Y17">
        <v>1741.752</v>
      </c>
      <c r="Z17" s="13">
        <v>4.0099999999999997E-2</v>
      </c>
      <c r="AB17">
        <f>Y17*Z17</f>
        <v>69.844255199999992</v>
      </c>
      <c r="AF17" s="10"/>
      <c r="AH17" s="9" t="s">
        <v>19</v>
      </c>
      <c r="AJ17">
        <v>1741.752</v>
      </c>
      <c r="AK17" s="13">
        <v>4.0099999999999997E-2</v>
      </c>
      <c r="AM17">
        <f>AJ17*AK17</f>
        <v>69.844255199999992</v>
      </c>
      <c r="AQ17" s="10"/>
      <c r="AS17" s="9" t="s">
        <v>19</v>
      </c>
      <c r="AU17">
        <v>1784.22</v>
      </c>
      <c r="AV17" s="13">
        <v>4.0099999999999997E-2</v>
      </c>
      <c r="AX17">
        <f>AU17*AV17</f>
        <v>71.547221999999991</v>
      </c>
      <c r="BB17" s="10"/>
      <c r="BD17" s="9" t="s">
        <v>19</v>
      </c>
      <c r="BF17">
        <v>1784.22</v>
      </c>
      <c r="BG17" s="13">
        <v>4.0099999999999997E-2</v>
      </c>
      <c r="BI17">
        <f>BF17*BG17</f>
        <v>71.547221999999991</v>
      </c>
      <c r="BM17" s="10"/>
      <c r="BO17" s="9" t="s">
        <v>19</v>
      </c>
      <c r="BQ17">
        <v>1784.22</v>
      </c>
      <c r="BR17" s="13">
        <v>4.0099999999999997E-2</v>
      </c>
      <c r="BT17">
        <f>BQ17*BR17</f>
        <v>71.547221999999991</v>
      </c>
      <c r="BX17" s="10"/>
    </row>
    <row r="18" spans="1:76" x14ac:dyDescent="0.25">
      <c r="A18" s="9"/>
      <c r="J18" s="10"/>
      <c r="L18" s="9"/>
      <c r="U18" s="10"/>
      <c r="W18" s="9"/>
      <c r="AF18" s="10"/>
      <c r="AH18" s="9"/>
      <c r="AQ18" s="10"/>
      <c r="AS18" s="9"/>
      <c r="BB18" s="10"/>
      <c r="BD18" s="9"/>
      <c r="BM18" s="10"/>
      <c r="BO18" s="9"/>
      <c r="BX18" s="10"/>
    </row>
    <row r="19" spans="1:76" x14ac:dyDescent="0.25">
      <c r="A19" s="12" t="s">
        <v>20</v>
      </c>
      <c r="J19" s="10">
        <f>C16*5.25%</f>
        <v>91.441974749999986</v>
      </c>
      <c r="L19" s="12" t="s">
        <v>20</v>
      </c>
      <c r="U19" s="10">
        <f>N16*5.25%</f>
        <v>91.441974749999986</v>
      </c>
      <c r="W19" s="12" t="s">
        <v>20</v>
      </c>
      <c r="AF19" s="10">
        <f>Y16*5.25%</f>
        <v>91.441974749999986</v>
      </c>
      <c r="AH19" s="12" t="s">
        <v>20</v>
      </c>
      <c r="AQ19" s="10">
        <f>AJ16*5.25%</f>
        <v>91.441974749999986</v>
      </c>
      <c r="AS19" s="12" t="s">
        <v>20</v>
      </c>
      <c r="BB19" s="10">
        <f>AU16*5.25%</f>
        <v>93.671523749999977</v>
      </c>
      <c r="BD19" s="12" t="s">
        <v>20</v>
      </c>
      <c r="BM19" s="10">
        <f>BF16*5.25%</f>
        <v>93.671523749999977</v>
      </c>
      <c r="BO19" s="12" t="s">
        <v>20</v>
      </c>
      <c r="BX19" s="10">
        <f>BQ16*5.25%</f>
        <v>93.671523749999977</v>
      </c>
    </row>
    <row r="20" spans="1:76" x14ac:dyDescent="0.25">
      <c r="A20" s="12" t="s">
        <v>21</v>
      </c>
      <c r="J20" s="10">
        <f>C16*4.05%</f>
        <v>70.540951949999993</v>
      </c>
      <c r="L20" s="12" t="s">
        <v>21</v>
      </c>
      <c r="U20" s="10">
        <f>N16*4.05%</f>
        <v>70.540951949999993</v>
      </c>
      <c r="W20" s="12" t="s">
        <v>21</v>
      </c>
      <c r="AF20" s="10">
        <f>Y16*4.05%</f>
        <v>70.540951949999993</v>
      </c>
      <c r="AH20" s="12" t="s">
        <v>21</v>
      </c>
      <c r="AQ20" s="10">
        <f>AJ16*4.05%</f>
        <v>70.540951949999993</v>
      </c>
      <c r="AS20" s="12" t="s">
        <v>21</v>
      </c>
      <c r="BB20" s="10">
        <f>AU16*4.05%</f>
        <v>72.26088974999999</v>
      </c>
      <c r="BD20" s="12" t="s">
        <v>21</v>
      </c>
      <c r="BM20" s="10">
        <f>BF16*4.05%</f>
        <v>72.26088974999999</v>
      </c>
      <c r="BO20" s="12" t="s">
        <v>21</v>
      </c>
      <c r="BX20" s="10">
        <f>BQ16*4.05%</f>
        <v>72.26088974999999</v>
      </c>
    </row>
    <row r="21" spans="1:76" x14ac:dyDescent="0.25">
      <c r="A21" s="12" t="s">
        <v>22</v>
      </c>
      <c r="C21">
        <v>1741.752</v>
      </c>
      <c r="D21" s="13">
        <v>6.8000000000000005E-2</v>
      </c>
      <c r="F21">
        <f>C21*D21</f>
        <v>118.439136</v>
      </c>
      <c r="J21" s="10"/>
      <c r="L21" s="12" t="s">
        <v>22</v>
      </c>
      <c r="N21">
        <v>1741.752</v>
      </c>
      <c r="O21" s="13">
        <v>6.8000000000000005E-2</v>
      </c>
      <c r="Q21">
        <f>N21*O21</f>
        <v>118.439136</v>
      </c>
      <c r="U21" s="10"/>
      <c r="W21" s="12" t="s">
        <v>22</v>
      </c>
      <c r="Y21">
        <v>1741.752</v>
      </c>
      <c r="Z21" s="13">
        <v>6.8000000000000005E-2</v>
      </c>
      <c r="AB21">
        <f>Y21*Z21</f>
        <v>118.439136</v>
      </c>
      <c r="AF21" s="10"/>
      <c r="AH21" s="12" t="s">
        <v>22</v>
      </c>
      <c r="AJ21">
        <v>1741.752</v>
      </c>
      <c r="AK21" s="13">
        <v>6.8000000000000005E-2</v>
      </c>
      <c r="AM21">
        <f>AJ21*AK21</f>
        <v>118.439136</v>
      </c>
      <c r="AQ21" s="10"/>
      <c r="AS21" s="12" t="s">
        <v>22</v>
      </c>
      <c r="AU21">
        <v>1784.22</v>
      </c>
      <c r="AV21" s="13">
        <v>6.8000000000000005E-2</v>
      </c>
      <c r="AX21">
        <f>AU21*AV21</f>
        <v>121.32696000000001</v>
      </c>
      <c r="BB21" s="10"/>
      <c r="BD21" s="12" t="s">
        <v>22</v>
      </c>
      <c r="BF21">
        <v>1784.22</v>
      </c>
      <c r="BG21" s="13">
        <v>6.8000000000000005E-2</v>
      </c>
      <c r="BI21">
        <f>BF21*BG21</f>
        <v>121.32696000000001</v>
      </c>
      <c r="BM21" s="10"/>
      <c r="BO21" s="12" t="s">
        <v>22</v>
      </c>
      <c r="BQ21">
        <v>1784.22</v>
      </c>
      <c r="BR21" s="13">
        <v>6.8000000000000005E-2</v>
      </c>
      <c r="BT21">
        <f>BQ21*BR21</f>
        <v>121.32696000000001</v>
      </c>
      <c r="BX21" s="10"/>
    </row>
    <row r="22" spans="1:76" x14ac:dyDescent="0.25">
      <c r="A22" s="12" t="s">
        <v>24</v>
      </c>
      <c r="C22">
        <v>1741.752</v>
      </c>
      <c r="D22" s="13">
        <v>2.4E-2</v>
      </c>
      <c r="F22">
        <f>C22*D22</f>
        <v>41.802047999999999</v>
      </c>
      <c r="J22" s="10"/>
      <c r="L22" s="12" t="s">
        <v>24</v>
      </c>
      <c r="N22">
        <v>1741.752</v>
      </c>
      <c r="O22" s="13">
        <v>2.4E-2</v>
      </c>
      <c r="Q22">
        <f>N22*O22</f>
        <v>41.802047999999999</v>
      </c>
      <c r="U22" s="10"/>
      <c r="W22" s="12" t="s">
        <v>24</v>
      </c>
      <c r="Y22">
        <v>1741.752</v>
      </c>
      <c r="Z22" s="13">
        <v>2.4E-2</v>
      </c>
      <c r="AB22">
        <f>Y22*Z22</f>
        <v>41.802047999999999</v>
      </c>
      <c r="AF22" s="10"/>
      <c r="AH22" s="12" t="s">
        <v>24</v>
      </c>
      <c r="AJ22">
        <v>1741.752</v>
      </c>
      <c r="AK22" s="13">
        <v>2.4E-2</v>
      </c>
      <c r="AM22">
        <f>AJ22*AK22</f>
        <v>41.802047999999999</v>
      </c>
      <c r="AQ22" s="10"/>
      <c r="AS22" s="12" t="s">
        <v>24</v>
      </c>
      <c r="AU22">
        <v>1784.22</v>
      </c>
      <c r="AV22" s="13">
        <v>2.4E-2</v>
      </c>
      <c r="AX22">
        <f>AU22*AV22</f>
        <v>42.821280000000002</v>
      </c>
      <c r="BB22" s="10"/>
      <c r="BD22" s="12" t="s">
        <v>24</v>
      </c>
      <c r="BF22">
        <v>1784.22</v>
      </c>
      <c r="BG22" s="13">
        <v>2.4E-2</v>
      </c>
      <c r="BI22">
        <f>BF22*BG22</f>
        <v>42.821280000000002</v>
      </c>
      <c r="BM22" s="10"/>
      <c r="BO22" s="12" t="s">
        <v>24</v>
      </c>
      <c r="BQ22">
        <v>1784.22</v>
      </c>
      <c r="BR22" s="13">
        <v>2.4E-2</v>
      </c>
      <c r="BT22">
        <f>BQ22*BR22</f>
        <v>42.821280000000002</v>
      </c>
      <c r="BX22" s="10"/>
    </row>
    <row r="23" spans="1:76" x14ac:dyDescent="0.25">
      <c r="A23" s="9"/>
      <c r="J23" s="10"/>
      <c r="L23" s="9"/>
      <c r="U23" s="10"/>
      <c r="W23" s="9"/>
      <c r="AF23" s="10"/>
      <c r="AH23" s="9"/>
      <c r="AQ23" s="10"/>
      <c r="AS23" s="9"/>
      <c r="BB23" s="10"/>
      <c r="BD23" s="9"/>
      <c r="BM23" s="10"/>
      <c r="BO23" s="9"/>
      <c r="BX23" s="10"/>
    </row>
    <row r="24" spans="1:76" x14ac:dyDescent="0.25">
      <c r="A24" s="12" t="s">
        <v>26</v>
      </c>
      <c r="B24" s="1"/>
      <c r="J24" s="10"/>
      <c r="L24" s="12" t="s">
        <v>26</v>
      </c>
      <c r="M24" s="1"/>
      <c r="U24" s="10"/>
      <c r="W24" s="12" t="s">
        <v>26</v>
      </c>
      <c r="X24" s="1"/>
      <c r="AF24" s="10"/>
      <c r="AH24" s="12" t="s">
        <v>26</v>
      </c>
      <c r="AI24" s="1"/>
      <c r="AQ24" s="10"/>
      <c r="AS24" s="12" t="s">
        <v>26</v>
      </c>
      <c r="AT24" s="1"/>
      <c r="BB24" s="10"/>
      <c r="BD24" s="12" t="s">
        <v>26</v>
      </c>
      <c r="BE24" s="1"/>
      <c r="BM24" s="10"/>
      <c r="BO24" s="12" t="s">
        <v>26</v>
      </c>
      <c r="BP24" s="1"/>
      <c r="BX24" s="10"/>
    </row>
    <row r="25" spans="1:76" x14ac:dyDescent="0.25">
      <c r="A25" s="12" t="s">
        <v>27</v>
      </c>
      <c r="B25" s="1"/>
      <c r="F25">
        <f>F11+F16+F17+F21+F22</f>
        <v>414.61632029999998</v>
      </c>
      <c r="J25" s="10"/>
      <c r="L25" s="12" t="s">
        <v>27</v>
      </c>
      <c r="M25" s="1"/>
      <c r="Q25">
        <f>Q11+Q16+Q17+Q21+Q22</f>
        <v>414.61632029999998</v>
      </c>
      <c r="U25" s="10"/>
      <c r="W25" s="12" t="s">
        <v>27</v>
      </c>
      <c r="X25" s="1"/>
      <c r="AB25">
        <f>AB11+AB16+AB17+AB21+AB22</f>
        <v>414.61632029999998</v>
      </c>
      <c r="AF25" s="10"/>
      <c r="AH25" s="12" t="s">
        <v>27</v>
      </c>
      <c r="AI25" s="1"/>
      <c r="AM25">
        <f>AM11+AM16+AM17+AM21+AM22</f>
        <v>414.61632029999998</v>
      </c>
      <c r="AQ25" s="10"/>
      <c r="AS25" s="12" t="s">
        <v>27</v>
      </c>
      <c r="AT25" s="1"/>
      <c r="AX25">
        <f>AX11+AX16+AX17+AX21+AX22</f>
        <v>423.15660749999995</v>
      </c>
      <c r="BB25" s="10"/>
      <c r="BD25" s="12" t="s">
        <v>27</v>
      </c>
      <c r="BE25" s="1"/>
      <c r="BI25">
        <f>BI11+BI16+BI17+BI21+BI22</f>
        <v>423.15660749999995</v>
      </c>
      <c r="BM25" s="10"/>
      <c r="BO25" s="12" t="s">
        <v>27</v>
      </c>
      <c r="BP25" s="1"/>
      <c r="BT25">
        <f>BT11+BT16+BT17+BT21+BT22</f>
        <v>423.15660749999995</v>
      </c>
      <c r="BX25" s="10"/>
    </row>
    <row r="26" spans="1:76" x14ac:dyDescent="0.25">
      <c r="A26" s="12"/>
      <c r="B26" s="1"/>
      <c r="J26" s="10"/>
      <c r="L26" s="12"/>
      <c r="M26" s="1"/>
      <c r="U26" s="10"/>
      <c r="W26" s="12"/>
      <c r="X26" s="1"/>
      <c r="AF26" s="10"/>
      <c r="AH26" s="12"/>
      <c r="AI26" s="1"/>
      <c r="AQ26" s="10"/>
      <c r="AS26" s="12"/>
      <c r="AT26" s="1"/>
      <c r="BB26" s="10"/>
      <c r="BD26" s="12"/>
      <c r="BE26" s="1"/>
      <c r="BM26" s="10"/>
      <c r="BO26" s="12"/>
      <c r="BP26" s="1"/>
      <c r="BX26" s="10"/>
    </row>
    <row r="27" spans="1:76" x14ac:dyDescent="0.25">
      <c r="A27" s="12" t="s">
        <v>28</v>
      </c>
      <c r="B27" s="1"/>
      <c r="G27">
        <f>G8-F11-F16-F21-F17</f>
        <v>1368.9376276999999</v>
      </c>
      <c r="J27" s="10"/>
      <c r="L27" s="12" t="s">
        <v>28</v>
      </c>
      <c r="M27" s="1"/>
      <c r="R27">
        <f>R8-Q11-Q16-Q21-Q17</f>
        <v>1368.9376276999999</v>
      </c>
      <c r="U27" s="10"/>
      <c r="W27" s="12" t="s">
        <v>28</v>
      </c>
      <c r="X27" s="1"/>
      <c r="AC27">
        <f>AC8-AB11-AB16-AB21-AB17</f>
        <v>1368.9376276999999</v>
      </c>
      <c r="AF27" s="10"/>
      <c r="AH27" s="12" t="s">
        <v>28</v>
      </c>
      <c r="AI27" s="1"/>
      <c r="AN27">
        <f>AN8-AM11-AM16-AM21-AM17</f>
        <v>1368.9376276999999</v>
      </c>
      <c r="AQ27" s="10"/>
      <c r="AS27" s="12" t="s">
        <v>28</v>
      </c>
      <c r="AT27" s="1"/>
      <c r="AY27">
        <f>AY8-AX11-AX16-AX21-AX17</f>
        <v>1403.8841724999997</v>
      </c>
      <c r="BB27" s="10"/>
      <c r="BD27" s="12" t="s">
        <v>28</v>
      </c>
      <c r="BE27" s="1"/>
      <c r="BJ27">
        <f>BJ8-BI11-BI16-BI21-BI17</f>
        <v>1403.8841724999997</v>
      </c>
      <c r="BM27" s="10"/>
      <c r="BO27" s="12" t="s">
        <v>28</v>
      </c>
      <c r="BP27" s="1"/>
      <c r="BU27">
        <f>BU8-BT11-BT16-BT21-BT17</f>
        <v>1403.8841724999997</v>
      </c>
      <c r="BX27" s="10"/>
    </row>
    <row r="28" spans="1:76" x14ac:dyDescent="0.25">
      <c r="A28" s="9"/>
      <c r="J28" s="10"/>
      <c r="L28" s="9"/>
      <c r="U28" s="10"/>
      <c r="W28" s="9"/>
      <c r="AF28" s="10"/>
      <c r="AH28" s="9"/>
      <c r="AQ28" s="10"/>
      <c r="AS28" s="9"/>
      <c r="BB28" s="10"/>
      <c r="BD28" s="9"/>
      <c r="BM28" s="10"/>
      <c r="BO28" s="9"/>
      <c r="BX28" s="10"/>
    </row>
    <row r="29" spans="1:76" x14ac:dyDescent="0.25">
      <c r="A29" s="9" t="s">
        <v>29</v>
      </c>
      <c r="D29" s="13">
        <v>1.4E-2</v>
      </c>
      <c r="F29">
        <f>D29*G27</f>
        <v>19.165126787799998</v>
      </c>
      <c r="J29" s="10"/>
      <c r="L29" s="9" t="s">
        <v>29</v>
      </c>
      <c r="O29" s="13">
        <v>1.4E-2</v>
      </c>
      <c r="Q29">
        <f>O29*R27</f>
        <v>19.165126787799998</v>
      </c>
      <c r="U29" s="10"/>
      <c r="W29" s="9" t="s">
        <v>29</v>
      </c>
      <c r="Z29" s="13">
        <v>1.4E-2</v>
      </c>
      <c r="AB29">
        <f>Z29*AC27</f>
        <v>19.165126787799998</v>
      </c>
      <c r="AF29" s="10"/>
      <c r="AH29" s="9" t="s">
        <v>29</v>
      </c>
      <c r="AK29" s="13">
        <v>1.4E-2</v>
      </c>
      <c r="AM29">
        <f>AK29*AN27</f>
        <v>19.165126787799998</v>
      </c>
      <c r="AQ29" s="10"/>
      <c r="AS29" s="9" t="s">
        <v>29</v>
      </c>
      <c r="AV29" s="13">
        <v>1.4E-2</v>
      </c>
      <c r="AX29">
        <f>AV29*AY27</f>
        <v>19.654378414999996</v>
      </c>
      <c r="BB29" s="10"/>
      <c r="BD29" s="9" t="s">
        <v>29</v>
      </c>
      <c r="BG29" s="13">
        <v>1.4E-2</v>
      </c>
      <c r="BI29">
        <f>BG29*BJ27</f>
        <v>19.654378414999996</v>
      </c>
      <c r="BM29" s="10"/>
      <c r="BO29" s="9" t="s">
        <v>29</v>
      </c>
      <c r="BR29" s="13">
        <v>1.4E-2</v>
      </c>
      <c r="BT29">
        <f>BR29*BU27</f>
        <v>19.654378414999996</v>
      </c>
      <c r="BX29" s="10"/>
    </row>
    <row r="30" spans="1:76" x14ac:dyDescent="0.25">
      <c r="A30" s="9"/>
      <c r="J30" s="10"/>
      <c r="L30" s="9"/>
      <c r="U30" s="10"/>
      <c r="W30" s="9"/>
      <c r="AF30" s="10"/>
      <c r="AH30" s="9"/>
      <c r="AQ30" s="10"/>
      <c r="AS30" s="9"/>
      <c r="BB30" s="10"/>
      <c r="BD30" s="9"/>
      <c r="BM30" s="10"/>
      <c r="BO30" s="9"/>
      <c r="BX30" s="10"/>
    </row>
    <row r="31" spans="1:76" x14ac:dyDescent="0.25">
      <c r="A31" s="12" t="s">
        <v>30</v>
      </c>
      <c r="G31">
        <f>G27-F29</f>
        <v>1349.7725009121998</v>
      </c>
      <c r="J31" s="10"/>
      <c r="L31" s="12" t="s">
        <v>30</v>
      </c>
      <c r="R31">
        <f>R27-Q29</f>
        <v>1349.7725009121998</v>
      </c>
      <c r="U31" s="10"/>
      <c r="W31" s="12" t="s">
        <v>30</v>
      </c>
      <c r="AC31">
        <f>AC27-AB29</f>
        <v>1349.7725009121998</v>
      </c>
      <c r="AF31" s="10"/>
      <c r="AH31" s="12" t="s">
        <v>30</v>
      </c>
      <c r="AN31">
        <f>AN27-AM29</f>
        <v>1349.7725009121998</v>
      </c>
      <c r="AQ31" s="10"/>
      <c r="AS31" s="12" t="s">
        <v>30</v>
      </c>
      <c r="AY31">
        <f>AY27-AX29</f>
        <v>1384.2297940849999</v>
      </c>
      <c r="BB31" s="10"/>
      <c r="BD31" s="12" t="s">
        <v>30</v>
      </c>
      <c r="BJ31">
        <f>BJ27-BI29</f>
        <v>1384.2297940849999</v>
      </c>
      <c r="BM31" s="10"/>
      <c r="BO31" s="12" t="s">
        <v>30</v>
      </c>
      <c r="BU31">
        <f>BU27-BT29</f>
        <v>1384.2297940849999</v>
      </c>
      <c r="BX31" s="10"/>
    </row>
    <row r="32" spans="1:76" x14ac:dyDescent="0.25">
      <c r="A32" s="14"/>
      <c r="B32" s="15"/>
      <c r="C32" s="15"/>
      <c r="D32" s="15"/>
      <c r="E32" s="15"/>
      <c r="F32" s="15"/>
      <c r="G32" s="15"/>
      <c r="H32" s="15"/>
      <c r="I32" s="15"/>
      <c r="J32" s="16"/>
      <c r="L32" s="14"/>
      <c r="M32" s="15"/>
      <c r="N32" s="15"/>
      <c r="O32" s="15"/>
      <c r="P32" s="15"/>
      <c r="Q32" s="15"/>
      <c r="R32" s="15"/>
      <c r="S32" s="15"/>
      <c r="T32" s="15"/>
      <c r="U32" s="16"/>
      <c r="W32" s="14"/>
      <c r="X32" s="15"/>
      <c r="Y32" s="15"/>
      <c r="Z32" s="15"/>
      <c r="AA32" s="15"/>
      <c r="AB32" s="15"/>
      <c r="AC32" s="15"/>
      <c r="AD32" s="15"/>
      <c r="AE32" s="15"/>
      <c r="AF32" s="16"/>
      <c r="AH32" s="14"/>
      <c r="AI32" s="15"/>
      <c r="AJ32" s="15"/>
      <c r="AK32" s="15"/>
      <c r="AL32" s="15"/>
      <c r="AM32" s="15"/>
      <c r="AN32" s="15"/>
      <c r="AO32" s="15"/>
      <c r="AP32" s="15"/>
      <c r="AQ32" s="16"/>
      <c r="AS32" s="14"/>
      <c r="AT32" s="15"/>
      <c r="AU32" s="15"/>
      <c r="AV32" s="15"/>
      <c r="AW32" s="15"/>
      <c r="AX32" s="15"/>
      <c r="AY32" s="15"/>
      <c r="AZ32" s="15"/>
      <c r="BA32" s="15"/>
      <c r="BB32" s="16"/>
      <c r="BD32" s="14"/>
      <c r="BE32" s="15"/>
      <c r="BF32" s="15"/>
      <c r="BG32" s="15"/>
      <c r="BH32" s="15"/>
      <c r="BI32" s="15"/>
      <c r="BJ32" s="15"/>
      <c r="BK32" s="15"/>
      <c r="BL32" s="15"/>
      <c r="BM32" s="16"/>
      <c r="BO32" s="14"/>
      <c r="BP32" s="15"/>
      <c r="BQ32" s="15"/>
      <c r="BR32" s="15"/>
      <c r="BS32" s="15"/>
      <c r="BT32" s="15"/>
      <c r="BU32" s="15"/>
      <c r="BV32" s="15"/>
      <c r="BW32" s="15"/>
      <c r="BX32" s="16"/>
    </row>
  </sheetData>
  <mergeCells count="21">
    <mergeCell ref="BO2:BX2"/>
    <mergeCell ref="BS3:BU3"/>
    <mergeCell ref="BV3:BX3"/>
    <mergeCell ref="AS2:BB2"/>
    <mergeCell ref="AW3:AY3"/>
    <mergeCell ref="AZ3:BB3"/>
    <mergeCell ref="BD2:BM2"/>
    <mergeCell ref="BH3:BJ3"/>
    <mergeCell ref="BK3:BM3"/>
    <mergeCell ref="W2:AF2"/>
    <mergeCell ref="AA3:AC3"/>
    <mergeCell ref="AD3:AF3"/>
    <mergeCell ref="AH2:AQ2"/>
    <mergeCell ref="AL3:AN3"/>
    <mergeCell ref="AO3:AQ3"/>
    <mergeCell ref="E3:G3"/>
    <mergeCell ref="H3:J3"/>
    <mergeCell ref="A2:J2"/>
    <mergeCell ref="P3:R3"/>
    <mergeCell ref="S3:U3"/>
    <mergeCell ref="L2:U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AOUT </vt:lpstr>
      <vt:lpstr>Récapitulatif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Guinebert</cp:lastModifiedBy>
  <cp:revision/>
  <dcterms:created xsi:type="dcterms:W3CDTF">2022-09-02T08:06:31Z</dcterms:created>
  <dcterms:modified xsi:type="dcterms:W3CDTF">2022-09-07T17:26:47Z</dcterms:modified>
  <cp:category/>
  <cp:contentStatus/>
</cp:coreProperties>
</file>