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grouas/Documents/COURS LICENCE/Analyse transversale des projets/"/>
    </mc:Choice>
  </mc:AlternateContent>
  <xr:revisionPtr revIDLastSave="0" documentId="13_ncr:1_{24819FE9-0FDB-0B40-94B7-753EB6B6643D}" xr6:coauthVersionLast="47" xr6:coauthVersionMax="47" xr10:uidLastSave="{00000000-0000-0000-0000-000000000000}"/>
  <bookViews>
    <workbookView xWindow="0" yWindow="500" windowWidth="25740" windowHeight="16140" xr2:uid="{E11A0979-3A9C-C440-B341-A50C647BC116}"/>
  </bookViews>
  <sheets>
    <sheet name="Janvier 2022" sheetId="11" r:id="rId1"/>
    <sheet name="Février 2022" sheetId="12" r:id="rId2"/>
    <sheet name="Mars 2022" sheetId="13" r:id="rId3"/>
    <sheet name="Avril 2022" sheetId="14" r:id="rId4"/>
    <sheet name="Mai 2022" sheetId="15" r:id="rId5"/>
    <sheet name="Juin 2022" sheetId="16" r:id="rId6"/>
    <sheet name="Juillet 2022" sheetId="17" r:id="rId7"/>
    <sheet name="Août 202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7" l="1"/>
  <c r="C44" i="17"/>
  <c r="C42" i="17"/>
  <c r="C45" i="16"/>
  <c r="E45" i="16" s="1"/>
  <c r="C44" i="16"/>
  <c r="E44" i="16" s="1"/>
  <c r="C42" i="16"/>
  <c r="E42" i="16" s="1"/>
  <c r="C45" i="15"/>
  <c r="C44" i="15"/>
  <c r="E44" i="15" s="1"/>
  <c r="C42" i="15"/>
  <c r="C45" i="14"/>
  <c r="C44" i="14"/>
  <c r="C42" i="14"/>
  <c r="C45" i="13"/>
  <c r="C44" i="13"/>
  <c r="C42" i="13"/>
  <c r="C45" i="12"/>
  <c r="E45" i="12" s="1"/>
  <c r="C44" i="12"/>
  <c r="C42" i="12"/>
  <c r="C45" i="11"/>
  <c r="E45" i="11" s="1"/>
  <c r="C44" i="11"/>
  <c r="E44" i="11" s="1"/>
  <c r="C42" i="11"/>
  <c r="G26" i="11"/>
  <c r="E44" i="14"/>
  <c r="G34" i="11"/>
  <c r="E34" i="11"/>
  <c r="G34" i="12"/>
  <c r="E34" i="12"/>
  <c r="G34" i="13"/>
  <c r="E34" i="13"/>
  <c r="G34" i="14"/>
  <c r="E34" i="14"/>
  <c r="G34" i="15"/>
  <c r="E34" i="15"/>
  <c r="G34" i="16"/>
  <c r="E34" i="16"/>
  <c r="G34" i="17"/>
  <c r="E34" i="17"/>
  <c r="C42" i="2"/>
  <c r="E46" i="2"/>
  <c r="C45" i="2"/>
  <c r="E45" i="2" s="1"/>
  <c r="C44" i="2"/>
  <c r="G26" i="2"/>
  <c r="G30" i="2"/>
  <c r="E49" i="17"/>
  <c r="G46" i="17"/>
  <c r="E46" i="17"/>
  <c r="E45" i="17"/>
  <c r="E44" i="17"/>
  <c r="E42" i="17"/>
  <c r="G40" i="17"/>
  <c r="G39" i="17"/>
  <c r="G38" i="17"/>
  <c r="G37" i="17"/>
  <c r="G33" i="17"/>
  <c r="E33" i="17"/>
  <c r="G32" i="17"/>
  <c r="E32" i="17"/>
  <c r="G30" i="17"/>
  <c r="G28" i="17"/>
  <c r="G27" i="17"/>
  <c r="G26" i="17"/>
  <c r="E24" i="17"/>
  <c r="E22" i="17"/>
  <c r="E49" i="16"/>
  <c r="G46" i="16"/>
  <c r="E46" i="16"/>
  <c r="G40" i="16"/>
  <c r="G39" i="16"/>
  <c r="G38" i="16"/>
  <c r="G37" i="16"/>
  <c r="G33" i="16"/>
  <c r="E33" i="16"/>
  <c r="G32" i="16"/>
  <c r="E32" i="16"/>
  <c r="G30" i="16"/>
  <c r="G28" i="16"/>
  <c r="G27" i="16"/>
  <c r="G26" i="16"/>
  <c r="E24" i="16"/>
  <c r="E22" i="16"/>
  <c r="E49" i="15"/>
  <c r="G46" i="15"/>
  <c r="E46" i="15"/>
  <c r="E45" i="15"/>
  <c r="E42" i="15"/>
  <c r="G40" i="15"/>
  <c r="G39" i="15"/>
  <c r="G38" i="15"/>
  <c r="G37" i="15"/>
  <c r="G33" i="15"/>
  <c r="E33" i="15"/>
  <c r="G32" i="15"/>
  <c r="E32" i="15"/>
  <c r="G30" i="15"/>
  <c r="G28" i="15"/>
  <c r="G27" i="15"/>
  <c r="G26" i="15"/>
  <c r="E24" i="15"/>
  <c r="E22" i="15"/>
  <c r="E49" i="14"/>
  <c r="G46" i="14"/>
  <c r="E46" i="14"/>
  <c r="E45" i="14"/>
  <c r="E42" i="14"/>
  <c r="G40" i="14"/>
  <c r="G39" i="14"/>
  <c r="G38" i="14"/>
  <c r="G37" i="14"/>
  <c r="G33" i="14"/>
  <c r="E33" i="14"/>
  <c r="G32" i="14"/>
  <c r="E32" i="14"/>
  <c r="G30" i="14"/>
  <c r="G28" i="14"/>
  <c r="G27" i="14"/>
  <c r="G26" i="14"/>
  <c r="G48" i="14" s="1"/>
  <c r="E24" i="14"/>
  <c r="E22" i="14"/>
  <c r="E49" i="13"/>
  <c r="G46" i="13"/>
  <c r="E46" i="13"/>
  <c r="E45" i="13"/>
  <c r="E44" i="13"/>
  <c r="E42" i="13"/>
  <c r="G40" i="13"/>
  <c r="G39" i="13"/>
  <c r="G38" i="13"/>
  <c r="G37" i="13"/>
  <c r="G33" i="13"/>
  <c r="E33" i="13"/>
  <c r="G32" i="13"/>
  <c r="E32" i="13"/>
  <c r="G30" i="13"/>
  <c r="G28" i="13"/>
  <c r="G27" i="13"/>
  <c r="G26" i="13"/>
  <c r="E24" i="13"/>
  <c r="E22" i="13"/>
  <c r="E49" i="12"/>
  <c r="G46" i="12"/>
  <c r="E46" i="12"/>
  <c r="E44" i="12"/>
  <c r="E42" i="12"/>
  <c r="G40" i="12"/>
  <c r="G39" i="12"/>
  <c r="G38" i="12"/>
  <c r="G37" i="12"/>
  <c r="G33" i="12"/>
  <c r="E33" i="12"/>
  <c r="G32" i="12"/>
  <c r="E32" i="12"/>
  <c r="G30" i="12"/>
  <c r="G28" i="12"/>
  <c r="G27" i="12"/>
  <c r="G26" i="12"/>
  <c r="E24" i="12"/>
  <c r="E22" i="12"/>
  <c r="E49" i="11"/>
  <c r="G46" i="11"/>
  <c r="E46" i="11"/>
  <c r="E42" i="11"/>
  <c r="G40" i="11"/>
  <c r="G39" i="11"/>
  <c r="G38" i="11"/>
  <c r="G37" i="11"/>
  <c r="G33" i="11"/>
  <c r="E33" i="11"/>
  <c r="G32" i="11"/>
  <c r="E32" i="11"/>
  <c r="G30" i="11"/>
  <c r="G28" i="11"/>
  <c r="G27" i="11"/>
  <c r="E24" i="11"/>
  <c r="E22" i="11"/>
  <c r="G34" i="2"/>
  <c r="E34" i="2"/>
  <c r="G46" i="2"/>
  <c r="G28" i="2"/>
  <c r="G39" i="2"/>
  <c r="G40" i="2"/>
  <c r="G37" i="2"/>
  <c r="E49" i="2"/>
  <c r="E44" i="2"/>
  <c r="E42" i="2"/>
  <c r="G38" i="2"/>
  <c r="G33" i="2"/>
  <c r="E33" i="2"/>
  <c r="G32" i="2"/>
  <c r="E32" i="2"/>
  <c r="G27" i="2"/>
  <c r="E24" i="2"/>
  <c r="E22" i="2"/>
  <c r="G48" i="17" l="1"/>
  <c r="E48" i="15"/>
  <c r="E51" i="15" s="1"/>
  <c r="E52" i="15" s="1"/>
  <c r="E53" i="15" s="1"/>
  <c r="E48" i="13"/>
  <c r="E51" i="13" s="1"/>
  <c r="G48" i="12"/>
  <c r="E48" i="12"/>
  <c r="E51" i="12" s="1"/>
  <c r="E52" i="12" s="1"/>
  <c r="E53" i="12" s="1"/>
  <c r="E48" i="11"/>
  <c r="E51" i="11" s="1"/>
  <c r="G48" i="11"/>
  <c r="E48" i="14"/>
  <c r="E51" i="14" s="1"/>
  <c r="E52" i="14" s="1"/>
  <c r="E53" i="14" s="1"/>
  <c r="G48" i="15"/>
  <c r="G48" i="16"/>
  <c r="E48" i="16"/>
  <c r="E51" i="16" s="1"/>
  <c r="E48" i="17"/>
  <c r="E51" i="17" s="1"/>
  <c r="G48" i="13"/>
  <c r="E48" i="2"/>
  <c r="E51" i="2" s="1"/>
  <c r="G48" i="2"/>
  <c r="E52" i="17" l="1"/>
  <c r="E53" i="17" s="1"/>
  <c r="E52" i="16"/>
  <c r="E53" i="16" s="1"/>
  <c r="E52" i="13"/>
  <c r="E53" i="13" s="1"/>
  <c r="E52" i="11"/>
  <c r="E53" i="11" s="1"/>
  <c r="E52" i="2"/>
  <c r="E53" i="2" s="1"/>
</calcChain>
</file>

<file path=xl/sharedStrings.xml><?xml version="1.0" encoding="utf-8"?>
<sst xmlns="http://schemas.openxmlformats.org/spreadsheetml/2006/main" count="463" uniqueCount="65">
  <si>
    <t xml:space="preserve">BULLETIN DE PAIE </t>
  </si>
  <si>
    <t xml:space="preserve">BASE </t>
  </si>
  <si>
    <t xml:space="preserve">TAUX SALARIAL </t>
  </si>
  <si>
    <t xml:space="preserve">MONTANT SALARIAL </t>
  </si>
  <si>
    <t xml:space="preserve">TAUX PATRONAL </t>
  </si>
  <si>
    <t xml:space="preserve">COTISATION PATRONAL </t>
  </si>
  <si>
    <t xml:space="preserve">Salaire de base </t>
  </si>
  <si>
    <t xml:space="preserve">TOTAL BRUT </t>
  </si>
  <si>
    <t xml:space="preserve">GROUAS Jessica </t>
  </si>
  <si>
    <t>Période du 01/08/2022 au 31/08/2022</t>
  </si>
  <si>
    <t>SARL NEGOFRUIT</t>
  </si>
  <si>
    <t>CODE NAF : 51.3A</t>
  </si>
  <si>
    <t xml:space="preserve">VALLS François </t>
  </si>
  <si>
    <t xml:space="preserve">NET A PAYER </t>
  </si>
  <si>
    <t>Date d'entrée : 01/10/2020</t>
  </si>
  <si>
    <t>Emploi : Emballeur- manutentionnaire</t>
  </si>
  <si>
    <t>URSSAF Solidarité</t>
  </si>
  <si>
    <t xml:space="preserve">URSSAF Allocation familiale </t>
  </si>
  <si>
    <t>FNAL</t>
  </si>
  <si>
    <t xml:space="preserve">Formation continue </t>
  </si>
  <si>
    <t>Taxe d'apprentissage</t>
  </si>
  <si>
    <t>https://travail-emploi.gouv.fr/IMG/pdf/dp_bulletin_paie_-_20_fev.pdf?TSPD_101_R0=087dc22938ab200079a42471ccdfbaa77cda651eb4120497d621517edab854a53d4ca5248893c32d08fba660e9143000d53a3d6d281b984563f3322760e68291987338ad3343fffe45a998056196cccc5ed10185c0bc19831e16f7aac3a4026f</t>
  </si>
  <si>
    <t>https://www.urssaf.fr/portail/home/taux-et-baremes/taux-de-cotisations/les-employeurs/les-taux-de-cotisations-de-droit.html</t>
  </si>
  <si>
    <t>https://www.urssaf.fr/portail/home/employeur/calculer-les-cotisations/les-taux-de-cotisations/la-contribution-au-fonds-nationa.html</t>
  </si>
  <si>
    <t>Formation con</t>
  </si>
  <si>
    <t xml:space="preserve">Complémentaire santé </t>
  </si>
  <si>
    <t xml:space="preserve">Panier repas </t>
  </si>
  <si>
    <t>34000 Montpellier</t>
  </si>
  <si>
    <t xml:space="preserve">N° Sécurité sociale : </t>
  </si>
  <si>
    <t xml:space="preserve">Statut professionnel : Employé </t>
  </si>
  <si>
    <t>CODE APE :</t>
  </si>
  <si>
    <t>N° de SIRET :</t>
  </si>
  <si>
    <t xml:space="preserve">Numéro URSSAF : </t>
  </si>
  <si>
    <t xml:space="preserve">Convention Collective : </t>
  </si>
  <si>
    <t>SANTÉ</t>
  </si>
  <si>
    <t>Sécurité sociale - Maladie Maternité Invalidité Décès</t>
  </si>
  <si>
    <t>Accident du travail - Maladie professionnelles</t>
  </si>
  <si>
    <t xml:space="preserve">Sécurité sociale Plafonnée </t>
  </si>
  <si>
    <t>Sécurité sociale Déplafonnée</t>
  </si>
  <si>
    <t>Complémentaire Tranche 1</t>
  </si>
  <si>
    <t xml:space="preserve">RETRAITE </t>
  </si>
  <si>
    <t>FAMILLE</t>
  </si>
  <si>
    <t>ASSURANCE CHÔMAGE</t>
  </si>
  <si>
    <t>Chômage</t>
  </si>
  <si>
    <t xml:space="preserve">CSG DÉDUCTIBLE de l'impôt sur le revenue </t>
  </si>
  <si>
    <t xml:space="preserve">CSG Déductible </t>
  </si>
  <si>
    <t xml:space="preserve">CSG NON DÉDUCTIBLE de l'impôt sur le revenue </t>
  </si>
  <si>
    <t>TOTAL DES COTISATIONS ET CONTRIBUTIONS</t>
  </si>
  <si>
    <t>Net à payer avant impot sur le revenue</t>
  </si>
  <si>
    <t>Impôt sur le revenu prélevé à la source</t>
  </si>
  <si>
    <t>Période du 01/01/2022 au 31/01/2022</t>
  </si>
  <si>
    <t>DÉSIGNATION</t>
  </si>
  <si>
    <t>Période du 01/02/2022 au 28/02/2022</t>
  </si>
  <si>
    <t>Période du 01/03/2022 au 31/03/2022</t>
  </si>
  <si>
    <t>Période du 01/04/2022 au 30/04/2022</t>
  </si>
  <si>
    <t>Période du 01/05/2022 au 31/05/2022</t>
  </si>
  <si>
    <t>Période du 01/06/2022 au 30/06/2022</t>
  </si>
  <si>
    <t>Cours Monsieur Chauvet</t>
  </si>
  <si>
    <t xml:space="preserve">CSG NON DEDUCTIBLE </t>
  </si>
  <si>
    <t>RDS</t>
  </si>
  <si>
    <t xml:space="preserve">Contribution d'équilibre générale (CEG) </t>
  </si>
  <si>
    <t>Période du 01/07/2022 au 31/07/2022</t>
  </si>
  <si>
    <t xml:space="preserve">Autres cotisations dues par l'employeur </t>
  </si>
  <si>
    <t>https://www.urssaf.fr/portail/home/employeur/calculer-les-cotisations/la-base-de-calcul/assiette-csg-crds.html</t>
  </si>
  <si>
    <t>CSG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</si>
</sst>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0.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0" fillId="2" borderId="2" xfId="0" applyFill="1" applyBorder="1"/>
    <xf numFmtId="0" fontId="0" fillId="2" borderId="0" xfId="0" applyFill="1" applyBorder="1"/>
    <xf numFmtId="0" fontId="0" fillId="2" borderId="4" xfId="0" applyFill="1" applyBorder="1" applyAlignment="1">
      <alignment horizontal="left" vertical="top"/>
    </xf>
    <xf numFmtId="0" fontId="0" fillId="2" borderId="0" xfId="0" applyFill="1"/>
    <xf numFmtId="0" fontId="0" fillId="3" borderId="0" xfId="0" applyFill="1"/>
    <xf numFmtId="14" fontId="0" fillId="3" borderId="0" xfId="0" applyNumberFormat="1" applyFill="1"/>
    <xf numFmtId="0" fontId="4" fillId="0" borderId="0" xfId="2"/>
    <xf numFmtId="10" fontId="0" fillId="2" borderId="0" xfId="0" applyNumberFormat="1" applyFill="1"/>
    <xf numFmtId="0" fontId="0" fillId="2" borderId="9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5" xfId="0" applyFill="1" applyBorder="1"/>
    <xf numFmtId="0" fontId="2" fillId="2" borderId="10" xfId="0" applyFont="1" applyFill="1" applyBorder="1"/>
    <xf numFmtId="0" fontId="0" fillId="2" borderId="11" xfId="0" applyFill="1" applyBorder="1"/>
    <xf numFmtId="0" fontId="0" fillId="2" borderId="8" xfId="0" applyFill="1" applyBorder="1"/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/>
    <xf numFmtId="0" fontId="0" fillId="2" borderId="0" xfId="0" applyFill="1" applyAlignment="1">
      <alignment horizontal="left"/>
    </xf>
    <xf numFmtId="2" fontId="2" fillId="2" borderId="1" xfId="0" applyNumberFormat="1" applyFont="1" applyFill="1" applyBorder="1"/>
    <xf numFmtId="0" fontId="0" fillId="2" borderId="10" xfId="0" applyFill="1" applyBorder="1"/>
    <xf numFmtId="0" fontId="0" fillId="2" borderId="14" xfId="0" applyFill="1" applyBorder="1"/>
    <xf numFmtId="2" fontId="0" fillId="2" borderId="14" xfId="0" applyNumberFormat="1" applyFill="1" applyBorder="1"/>
    <xf numFmtId="44" fontId="0" fillId="2" borderId="14" xfId="0" applyNumberFormat="1" applyFill="1" applyBorder="1"/>
    <xf numFmtId="0" fontId="0" fillId="2" borderId="15" xfId="0" applyFill="1" applyBorder="1"/>
    <xf numFmtId="10" fontId="0" fillId="2" borderId="14" xfId="1" applyNumberFormat="1" applyFont="1" applyFill="1" applyBorder="1"/>
    <xf numFmtId="164" fontId="0" fillId="2" borderId="3" xfId="1" applyNumberFormat="1" applyFont="1" applyFill="1" applyBorder="1"/>
    <xf numFmtId="10" fontId="0" fillId="2" borderId="3" xfId="0" applyNumberFormat="1" applyFill="1" applyBorder="1"/>
    <xf numFmtId="9" fontId="0" fillId="2" borderId="3" xfId="0" applyNumberFormat="1" applyFill="1" applyBorder="1"/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2" borderId="3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/>
    <xf numFmtId="44" fontId="2" fillId="2" borderId="14" xfId="0" applyNumberFormat="1" applyFont="1" applyFill="1" applyBorder="1"/>
    <xf numFmtId="44" fontId="0" fillId="0" borderId="0" xfId="0" applyNumberFormat="1"/>
    <xf numFmtId="0" fontId="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0" fontId="1" fillId="2" borderId="0" xfId="1" applyNumberFormat="1" applyFont="1" applyFill="1"/>
    <xf numFmtId="10" fontId="1" fillId="2" borderId="0" xfId="0" applyNumberFormat="1" applyFont="1" applyFill="1"/>
    <xf numFmtId="9" fontId="1" fillId="2" borderId="0" xfId="0" applyNumberFormat="1" applyFont="1" applyFill="1"/>
    <xf numFmtId="44" fontId="0" fillId="2" borderId="14" xfId="0" applyNumberFormat="1" applyFont="1" applyFill="1" applyBorder="1"/>
    <xf numFmtId="10" fontId="1" fillId="2" borderId="3" xfId="1" applyNumberFormat="1" applyFont="1" applyFill="1" applyBorder="1"/>
    <xf numFmtId="10" fontId="0" fillId="2" borderId="14" xfId="0" applyNumberFormat="1" applyFill="1" applyBorder="1"/>
    <xf numFmtId="0" fontId="0" fillId="0" borderId="2" xfId="0" applyFill="1" applyBorder="1"/>
    <xf numFmtId="2" fontId="5" fillId="4" borderId="1" xfId="0" applyNumberFormat="1" applyFont="1" applyFill="1" applyBorder="1"/>
    <xf numFmtId="2" fontId="5" fillId="4" borderId="15" xfId="0" applyNumberFormat="1" applyFont="1" applyFill="1" applyBorder="1"/>
    <xf numFmtId="2" fontId="5" fillId="4" borderId="10" xfId="0" applyNumberFormat="1" applyFont="1" applyFill="1" applyBorder="1"/>
    <xf numFmtId="44" fontId="0" fillId="2" borderId="3" xfId="0" applyNumberFormat="1" applyFill="1" applyBorder="1"/>
    <xf numFmtId="10" fontId="1" fillId="2" borderId="3" xfId="0" applyNumberFormat="1" applyFont="1" applyFill="1" applyBorder="1"/>
    <xf numFmtId="10" fontId="1" fillId="2" borderId="5" xfId="0" applyNumberFormat="1" applyFont="1" applyFill="1" applyBorder="1"/>
    <xf numFmtId="10" fontId="1" fillId="2" borderId="14" xfId="0" applyNumberFormat="1" applyFont="1" applyFill="1" applyBorder="1"/>
    <xf numFmtId="10" fontId="1" fillId="2" borderId="15" xfId="0" applyNumberFormat="1" applyFont="1" applyFill="1" applyBorder="1"/>
    <xf numFmtId="2" fontId="5" fillId="4" borderId="4" xfId="0" applyNumberFormat="1" applyFont="1" applyFill="1" applyBorder="1"/>
    <xf numFmtId="0" fontId="0" fillId="2" borderId="1" xfId="0" applyFill="1" applyBorder="1"/>
    <xf numFmtId="44" fontId="2" fillId="2" borderId="1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3" xfId="0" applyFill="1" applyBorder="1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rssaf.fr/portail/home/employeur/calculer-les-cotisations/les-taux-de-cotisations/la-contribution-au-fonds-nationa.html" TargetMode="External"/><Relationship Id="rId1" Type="http://schemas.openxmlformats.org/officeDocument/2006/relationships/hyperlink" Target="https://www.urssaf.fr/portail/home/employeur/calculer-les-cotisations/les-taux-de-cotisations/la-contribution-au-fonds-nationa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rssaf.fr/portail/home/employeur/calculer-les-cotisations/les-taux-de-cotisations/la-contribution-au-fonds-nationa.html" TargetMode="External"/><Relationship Id="rId1" Type="http://schemas.openxmlformats.org/officeDocument/2006/relationships/hyperlink" Target="https://www.urssaf.fr/portail/home/employeur/calculer-les-cotisations/les-taux-de-cotisations/la-contribution-au-fonds-nationa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rssaf.fr/portail/home/employeur/calculer-les-cotisations/les-taux-de-cotisations/la-contribution-au-fonds-nationa.html" TargetMode="External"/><Relationship Id="rId1" Type="http://schemas.openxmlformats.org/officeDocument/2006/relationships/hyperlink" Target="https://www.urssaf.fr/portail/home/employeur/calculer-les-cotisations/les-taux-de-cotisations/la-contribution-au-fonds-nationa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rssaf.fr/portail/home/employeur/calculer-les-cotisations/les-taux-de-cotisations/la-contribution-au-fonds-nationa.html" TargetMode="External"/><Relationship Id="rId1" Type="http://schemas.openxmlformats.org/officeDocument/2006/relationships/hyperlink" Target="https://www.urssaf.fr/portail/home/employeur/calculer-les-cotisations/les-taux-de-cotisations/la-contribution-au-fonds-nationa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rssaf.fr/portail/home/employeur/calculer-les-cotisations/les-taux-de-cotisations/la-contribution-au-fonds-nationa.html" TargetMode="External"/><Relationship Id="rId1" Type="http://schemas.openxmlformats.org/officeDocument/2006/relationships/hyperlink" Target="https://www.urssaf.fr/portail/home/employeur/calculer-les-cotisations/les-taux-de-cotisations/la-contribution-au-fonds-nationa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rssaf.fr/portail/home/employeur/calculer-les-cotisations/les-taux-de-cotisations/la-contribution-au-fonds-nationa.html" TargetMode="External"/><Relationship Id="rId1" Type="http://schemas.openxmlformats.org/officeDocument/2006/relationships/hyperlink" Target="https://www.urssaf.fr/portail/home/employeur/calculer-les-cotisations/les-taux-de-cotisations/la-contribution-au-fonds-nationa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rssaf.fr/portail/home/employeur/calculer-les-cotisations/les-taux-de-cotisations/la-contribution-au-fonds-nationa.html" TargetMode="External"/><Relationship Id="rId1" Type="http://schemas.openxmlformats.org/officeDocument/2006/relationships/hyperlink" Target="https://www.urssaf.fr/portail/home/employeur/calculer-les-cotisations/les-taux-de-cotisations/la-contribution-au-fonds-nationa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rssaf.fr/portail/home/employeur/calculer-les-cotisations/les-taux-de-cotisations/la-contribution-au-fonds-nationa.html" TargetMode="External"/><Relationship Id="rId1" Type="http://schemas.openxmlformats.org/officeDocument/2006/relationships/hyperlink" Target="https://www.urssaf.fr/portail/home/employeur/calculer-les-cotisations/les-taux-de-cotisations/la-contribution-au-fonds-natio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113DE-F97E-CA4F-8D42-693920598C2F}">
  <dimension ref="A1:L56"/>
  <sheetViews>
    <sheetView tabSelected="1" zoomScale="110" zoomScaleNormal="110" workbookViewId="0">
      <selection activeCell="E4" sqref="E4"/>
    </sheetView>
  </sheetViews>
  <sheetFormatPr baseColWidth="10" defaultRowHeight="16" x14ac:dyDescent="0.2"/>
  <cols>
    <col min="1" max="1" width="27" bestFit="1" customWidth="1"/>
    <col min="2" max="2" width="17.1640625" customWidth="1"/>
    <col min="3" max="3" width="8.5" customWidth="1"/>
    <col min="4" max="4" width="13.5" customWidth="1"/>
    <col min="5" max="5" width="17.1640625" customWidth="1"/>
    <col min="6" max="6" width="15.33203125" customWidth="1"/>
    <col min="7" max="7" width="21.6640625" bestFit="1" customWidth="1"/>
  </cols>
  <sheetData>
    <row r="1" spans="1:12" x14ac:dyDescent="0.2">
      <c r="A1" s="6" t="s">
        <v>8</v>
      </c>
      <c r="B1" s="7">
        <v>44811</v>
      </c>
    </row>
    <row r="5" spans="1:12" ht="19" x14ac:dyDescent="0.25">
      <c r="A5" s="65" t="s">
        <v>0</v>
      </c>
      <c r="B5" s="65"/>
      <c r="C5" s="65"/>
      <c r="D5" s="65"/>
      <c r="E5" s="65"/>
      <c r="F5" s="65"/>
      <c r="G5" s="65"/>
      <c r="H5" s="1"/>
      <c r="I5" s="1"/>
    </row>
    <row r="6" spans="1:12" x14ac:dyDescent="0.2">
      <c r="A6" s="66" t="s">
        <v>50</v>
      </c>
      <c r="B6" s="66"/>
      <c r="C6" s="66"/>
      <c r="D6" s="66"/>
      <c r="E6" s="66"/>
      <c r="F6" s="66"/>
      <c r="G6" s="66"/>
    </row>
    <row r="7" spans="1:12" x14ac:dyDescent="0.2">
      <c r="A7" s="5"/>
      <c r="B7" s="5"/>
      <c r="C7" s="44"/>
      <c r="D7" s="44"/>
      <c r="E7" s="44"/>
      <c r="F7" s="44"/>
      <c r="G7" s="44"/>
    </row>
    <row r="8" spans="1:12" x14ac:dyDescent="0.2">
      <c r="A8" s="5"/>
      <c r="B8" s="5"/>
      <c r="C8" s="44"/>
      <c r="D8" s="44"/>
      <c r="E8" s="44"/>
      <c r="F8" s="44"/>
      <c r="G8" s="44"/>
    </row>
    <row r="9" spans="1:12" x14ac:dyDescent="0.2">
      <c r="A9" s="67" t="s">
        <v>10</v>
      </c>
      <c r="B9" s="67"/>
      <c r="C9" s="5"/>
      <c r="D9" s="5"/>
      <c r="E9" s="5"/>
      <c r="F9" s="68" t="s">
        <v>28</v>
      </c>
      <c r="G9" s="68"/>
    </row>
    <row r="10" spans="1:12" x14ac:dyDescent="0.2">
      <c r="A10" s="68" t="s">
        <v>27</v>
      </c>
      <c r="B10" s="68"/>
      <c r="C10" s="5"/>
      <c r="D10" s="5"/>
      <c r="E10" s="5"/>
      <c r="F10" s="5" t="s">
        <v>14</v>
      </c>
      <c r="G10" s="5"/>
    </row>
    <row r="11" spans="1:12" x14ac:dyDescent="0.2">
      <c r="A11" s="5" t="s">
        <v>31</v>
      </c>
      <c r="B11" s="5"/>
      <c r="C11" s="5"/>
      <c r="D11" s="5"/>
      <c r="E11" s="5"/>
      <c r="F11" s="68" t="s">
        <v>15</v>
      </c>
      <c r="G11" s="68"/>
    </row>
    <row r="12" spans="1:12" x14ac:dyDescent="0.2">
      <c r="A12" s="68" t="s">
        <v>11</v>
      </c>
      <c r="B12" s="68"/>
      <c r="C12" s="5"/>
      <c r="D12" s="5"/>
      <c r="E12" s="5"/>
      <c r="F12" s="68" t="s">
        <v>29</v>
      </c>
      <c r="G12" s="68"/>
      <c r="L12" t="s">
        <v>57</v>
      </c>
    </row>
    <row r="13" spans="1:12" x14ac:dyDescent="0.2">
      <c r="A13" s="5" t="s">
        <v>30</v>
      </c>
      <c r="B13" s="5"/>
      <c r="C13" s="5"/>
      <c r="D13" s="5"/>
      <c r="E13" s="5"/>
      <c r="F13" s="5"/>
      <c r="G13" s="5"/>
      <c r="L13" t="s">
        <v>21</v>
      </c>
    </row>
    <row r="14" spans="1:12" x14ac:dyDescent="0.2">
      <c r="A14" s="68" t="s">
        <v>32</v>
      </c>
      <c r="B14" s="68"/>
      <c r="C14" s="5"/>
      <c r="D14" s="5"/>
      <c r="E14" s="5"/>
      <c r="F14" s="69" t="s">
        <v>12</v>
      </c>
      <c r="G14" s="70"/>
      <c r="L14" t="s">
        <v>22</v>
      </c>
    </row>
    <row r="15" spans="1:12" x14ac:dyDescent="0.2">
      <c r="A15" s="45"/>
      <c r="B15" s="44"/>
      <c r="C15" s="5"/>
      <c r="D15" s="5"/>
      <c r="E15" s="5"/>
      <c r="F15" s="71"/>
      <c r="G15" s="72"/>
      <c r="K15" t="s">
        <v>18</v>
      </c>
      <c r="L15" s="8" t="s">
        <v>23</v>
      </c>
    </row>
    <row r="16" spans="1:12" x14ac:dyDescent="0.2">
      <c r="B16" s="44"/>
      <c r="C16" s="5"/>
      <c r="D16" s="5"/>
      <c r="E16" s="5"/>
      <c r="F16" s="4"/>
      <c r="G16" s="18"/>
      <c r="K16" t="s">
        <v>24</v>
      </c>
      <c r="L16" s="8" t="s">
        <v>23</v>
      </c>
    </row>
    <row r="17" spans="1:7" x14ac:dyDescent="0.2">
      <c r="A17" s="45" t="s">
        <v>33</v>
      </c>
      <c r="B17" s="44"/>
      <c r="C17" s="5"/>
      <c r="D17" s="5"/>
      <c r="E17" s="5"/>
      <c r="F17" s="5"/>
      <c r="G17" s="5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64" t="s">
        <v>51</v>
      </c>
      <c r="B20" s="64"/>
      <c r="C20" s="22" t="s">
        <v>1</v>
      </c>
      <c r="D20" s="43" t="s">
        <v>2</v>
      </c>
      <c r="E20" s="43" t="s">
        <v>3</v>
      </c>
      <c r="F20" s="37" t="s">
        <v>4</v>
      </c>
      <c r="G20" s="43" t="s">
        <v>5</v>
      </c>
    </row>
    <row r="21" spans="1:7" x14ac:dyDescent="0.2">
      <c r="A21" s="75"/>
      <c r="B21" s="76"/>
      <c r="C21" s="10"/>
      <c r="D21" s="23"/>
      <c r="E21" s="23"/>
      <c r="F21" s="3"/>
      <c r="G21" s="11"/>
    </row>
    <row r="22" spans="1:7" x14ac:dyDescent="0.2">
      <c r="A22" s="77" t="s">
        <v>6</v>
      </c>
      <c r="B22" s="78"/>
      <c r="C22" s="23">
        <v>151.66999999999999</v>
      </c>
      <c r="D22" s="23">
        <v>10.57</v>
      </c>
      <c r="E22" s="24">
        <f>C22*D22</f>
        <v>1603.1518999999998</v>
      </c>
      <c r="F22" s="3"/>
      <c r="G22" s="11"/>
    </row>
    <row r="23" spans="1:7" x14ac:dyDescent="0.2">
      <c r="A23" s="2"/>
      <c r="B23" s="3"/>
      <c r="C23" s="26"/>
      <c r="D23" s="26"/>
      <c r="E23" s="11"/>
      <c r="F23" s="3"/>
      <c r="G23" s="11"/>
    </row>
    <row r="24" spans="1:7" x14ac:dyDescent="0.2">
      <c r="A24" s="79" t="s">
        <v>7</v>
      </c>
      <c r="B24" s="80"/>
      <c r="C24" s="80"/>
      <c r="D24" s="81"/>
      <c r="E24" s="21">
        <f>C22*D22</f>
        <v>1603.1518999999998</v>
      </c>
      <c r="F24" s="13"/>
      <c r="G24" s="11"/>
    </row>
    <row r="25" spans="1:7" x14ac:dyDescent="0.2">
      <c r="A25" s="32" t="s">
        <v>34</v>
      </c>
      <c r="B25" s="33"/>
      <c r="C25" s="35"/>
      <c r="D25" s="35"/>
      <c r="E25" s="34"/>
      <c r="F25" s="3"/>
      <c r="G25" s="10"/>
    </row>
    <row r="26" spans="1:7" x14ac:dyDescent="0.2">
      <c r="A26" s="82" t="s">
        <v>35</v>
      </c>
      <c r="B26" s="83"/>
      <c r="C26" s="23">
        <v>1603.15</v>
      </c>
      <c r="D26" s="29"/>
      <c r="E26" s="23"/>
      <c r="F26" s="46">
        <v>7.0000000000000007E-2</v>
      </c>
      <c r="G26" s="25">
        <f>C26*F26</f>
        <v>112.22050000000002</v>
      </c>
    </row>
    <row r="27" spans="1:7" x14ac:dyDescent="0.2">
      <c r="A27" s="77" t="s">
        <v>16</v>
      </c>
      <c r="B27" s="78"/>
      <c r="C27" s="23">
        <v>1603.15</v>
      </c>
      <c r="D27" s="11"/>
      <c r="E27" s="23"/>
      <c r="F27" s="47">
        <v>3.0000000000000001E-3</v>
      </c>
      <c r="G27" s="25">
        <f>C27*F27</f>
        <v>4.80945</v>
      </c>
    </row>
    <row r="28" spans="1:7" x14ac:dyDescent="0.2">
      <c r="A28" s="77" t="s">
        <v>36</v>
      </c>
      <c r="B28" s="78"/>
      <c r="C28" s="23">
        <v>1603.15</v>
      </c>
      <c r="D28" s="28"/>
      <c r="E28" s="25"/>
      <c r="F28" s="47">
        <v>2.4E-2</v>
      </c>
      <c r="G28" s="25">
        <f>C28*F28</f>
        <v>38.4756</v>
      </c>
    </row>
    <row r="29" spans="1:7" x14ac:dyDescent="0.2">
      <c r="A29" s="2" t="s">
        <v>25</v>
      </c>
      <c r="B29" s="3"/>
      <c r="C29" s="23">
        <v>1603.15</v>
      </c>
      <c r="D29" s="29"/>
      <c r="E29" s="49">
        <v>64.349999999999994</v>
      </c>
      <c r="F29" s="47"/>
      <c r="G29" s="25">
        <v>64.349999999999994</v>
      </c>
    </row>
    <row r="30" spans="1:7" x14ac:dyDescent="0.2">
      <c r="A30" s="2" t="s">
        <v>17</v>
      </c>
      <c r="B30" s="3"/>
      <c r="C30" s="23">
        <v>1603.15</v>
      </c>
      <c r="D30" s="11"/>
      <c r="E30" s="25"/>
      <c r="F30" s="47">
        <v>3.4500000000000003E-2</v>
      </c>
      <c r="G30" s="25">
        <f>C30*F30</f>
        <v>55.308675000000008</v>
      </c>
    </row>
    <row r="31" spans="1:7" x14ac:dyDescent="0.2">
      <c r="A31" s="42" t="s">
        <v>40</v>
      </c>
      <c r="B31" s="3"/>
      <c r="C31" s="23"/>
      <c r="D31" s="11"/>
      <c r="E31" s="25"/>
      <c r="F31" s="47"/>
      <c r="G31" s="25"/>
    </row>
    <row r="32" spans="1:7" x14ac:dyDescent="0.2">
      <c r="A32" s="2" t="s">
        <v>37</v>
      </c>
      <c r="B32" s="3"/>
      <c r="C32" s="23">
        <v>1603.15</v>
      </c>
      <c r="D32" s="29">
        <v>6.9000000000000006E-2</v>
      </c>
      <c r="E32" s="25">
        <f>C32*D32</f>
        <v>110.61735000000002</v>
      </c>
      <c r="F32" s="47">
        <v>8.5500000000000007E-2</v>
      </c>
      <c r="G32" s="25">
        <f>C32*F32</f>
        <v>137.06932500000002</v>
      </c>
    </row>
    <row r="33" spans="1:7" x14ac:dyDescent="0.2">
      <c r="A33" s="2" t="s">
        <v>38</v>
      </c>
      <c r="B33" s="3"/>
      <c r="C33" s="23">
        <v>1603.15</v>
      </c>
      <c r="D33" s="29">
        <v>4.0000000000000001E-3</v>
      </c>
      <c r="E33" s="25">
        <f>C33*D33</f>
        <v>6.4126000000000003</v>
      </c>
      <c r="F33" s="47">
        <v>1.9E-2</v>
      </c>
      <c r="G33" s="25">
        <f>C33*F33</f>
        <v>30.459849999999999</v>
      </c>
    </row>
    <row r="34" spans="1:7" x14ac:dyDescent="0.2">
      <c r="A34" s="52" t="s">
        <v>39</v>
      </c>
      <c r="B34" s="3"/>
      <c r="C34" s="23">
        <v>1603.15</v>
      </c>
      <c r="D34" s="29">
        <v>3.15E-2</v>
      </c>
      <c r="E34" s="25">
        <f>C34*D34</f>
        <v>50.499225000000003</v>
      </c>
      <c r="F34" s="47">
        <v>4.7199999999999999E-2</v>
      </c>
      <c r="G34" s="25">
        <f>C34*F34</f>
        <v>75.668680000000009</v>
      </c>
    </row>
    <row r="35" spans="1:7" x14ac:dyDescent="0.2">
      <c r="A35" s="42" t="s">
        <v>41</v>
      </c>
      <c r="B35" s="3"/>
      <c r="C35" s="23"/>
      <c r="D35" s="29"/>
      <c r="E35" s="25"/>
      <c r="F35" s="47"/>
      <c r="G35" s="25"/>
    </row>
    <row r="36" spans="1:7" x14ac:dyDescent="0.2">
      <c r="A36" s="42" t="s">
        <v>42</v>
      </c>
      <c r="B36" s="3"/>
      <c r="C36" s="23"/>
      <c r="D36" s="29"/>
      <c r="E36" s="25"/>
      <c r="F36" s="47"/>
      <c r="G36" s="25"/>
    </row>
    <row r="37" spans="1:7" x14ac:dyDescent="0.2">
      <c r="A37" s="2" t="s">
        <v>43</v>
      </c>
      <c r="B37" s="3"/>
      <c r="C37" s="23">
        <v>1603.15</v>
      </c>
      <c r="D37" s="29"/>
      <c r="E37" s="25"/>
      <c r="F37" s="47">
        <v>4.0500000000000001E-2</v>
      </c>
      <c r="G37" s="25">
        <f>C37*F37</f>
        <v>64.927575000000004</v>
      </c>
    </row>
    <row r="38" spans="1:7" x14ac:dyDescent="0.2">
      <c r="A38" s="2" t="s">
        <v>18</v>
      </c>
      <c r="B38" s="3"/>
      <c r="C38" s="23">
        <v>1603.15</v>
      </c>
      <c r="D38" s="11"/>
      <c r="E38" s="25"/>
      <c r="F38" s="47">
        <v>1E-3</v>
      </c>
      <c r="G38" s="25">
        <f>C38*F38</f>
        <v>1.6031500000000001</v>
      </c>
    </row>
    <row r="39" spans="1:7" x14ac:dyDescent="0.2">
      <c r="A39" s="2" t="s">
        <v>20</v>
      </c>
      <c r="B39" s="3"/>
      <c r="C39" s="23">
        <v>1603.15</v>
      </c>
      <c r="D39" s="30"/>
      <c r="E39" s="25"/>
      <c r="F39" s="47">
        <v>5.8999999999999999E-3</v>
      </c>
      <c r="G39" s="25">
        <f>C39*F39</f>
        <v>9.4585850000000011</v>
      </c>
    </row>
    <row r="40" spans="1:7" x14ac:dyDescent="0.2">
      <c r="A40" s="2" t="s">
        <v>19</v>
      </c>
      <c r="B40" s="3"/>
      <c r="C40" s="23">
        <v>1603.15</v>
      </c>
      <c r="D40" s="30"/>
      <c r="E40" s="25"/>
      <c r="F40" s="48">
        <v>0.01</v>
      </c>
      <c r="G40" s="25">
        <f>C40*F40</f>
        <v>16.031500000000001</v>
      </c>
    </row>
    <row r="41" spans="1:7" x14ac:dyDescent="0.2">
      <c r="A41" s="73" t="s">
        <v>44</v>
      </c>
      <c r="B41" s="84"/>
      <c r="C41" s="23"/>
      <c r="D41" s="30"/>
      <c r="E41" s="25"/>
      <c r="F41" s="48"/>
      <c r="G41" s="25"/>
    </row>
    <row r="42" spans="1:7" x14ac:dyDescent="0.2">
      <c r="A42" s="2" t="s">
        <v>45</v>
      </c>
      <c r="B42" s="3"/>
      <c r="C42" s="23">
        <f>(1603.15*98.25%)+64.35</f>
        <v>1639.4448750000001</v>
      </c>
      <c r="D42" s="29">
        <v>6.8000000000000005E-2</v>
      </c>
      <c r="E42" s="25">
        <f>C42*D42</f>
        <v>111.48225150000002</v>
      </c>
      <c r="F42" s="5"/>
      <c r="G42" s="25"/>
    </row>
    <row r="43" spans="1:7" x14ac:dyDescent="0.2">
      <c r="A43" s="73" t="s">
        <v>46</v>
      </c>
      <c r="B43" s="84"/>
      <c r="C43" s="23"/>
      <c r="D43" s="29"/>
      <c r="E43" s="25"/>
      <c r="F43" s="5"/>
      <c r="G43" s="25"/>
    </row>
    <row r="44" spans="1:7" x14ac:dyDescent="0.2">
      <c r="A44" s="2" t="s">
        <v>58</v>
      </c>
      <c r="B44" s="3"/>
      <c r="C44" s="23">
        <f>(1603.15*98.25%)+64.35</f>
        <v>1639.4448750000001</v>
      </c>
      <c r="D44" s="50">
        <v>2.4E-2</v>
      </c>
      <c r="E44" s="25">
        <f>C44*D44</f>
        <v>39.346677000000007</v>
      </c>
      <c r="F44" s="5"/>
      <c r="G44" s="25"/>
    </row>
    <row r="45" spans="1:7" x14ac:dyDescent="0.2">
      <c r="A45" s="2" t="s">
        <v>59</v>
      </c>
      <c r="B45" s="3"/>
      <c r="C45" s="2">
        <f>(1603.15*98.25%)+64.35</f>
        <v>1639.4448750000001</v>
      </c>
      <c r="D45" s="59">
        <v>5.0000000000000001E-3</v>
      </c>
      <c r="E45" s="56">
        <f>C45*D45</f>
        <v>8.1972243750000011</v>
      </c>
      <c r="F45" s="5"/>
      <c r="G45" s="25"/>
    </row>
    <row r="46" spans="1:7" x14ac:dyDescent="0.2">
      <c r="A46" s="2" t="s">
        <v>60</v>
      </c>
      <c r="B46" s="3"/>
      <c r="C46" s="26">
        <v>1603.15</v>
      </c>
      <c r="D46" s="59">
        <v>8.6E-3</v>
      </c>
      <c r="E46" s="25">
        <f>C46*D46</f>
        <v>13.787090000000001</v>
      </c>
      <c r="F46" s="9">
        <v>1.29E-2</v>
      </c>
      <c r="G46" s="25">
        <f t="shared" ref="G46" si="0">C46*F46</f>
        <v>20.680635000000002</v>
      </c>
    </row>
    <row r="47" spans="1:7" x14ac:dyDescent="0.2">
      <c r="A47" s="79" t="s">
        <v>62</v>
      </c>
      <c r="B47" s="81"/>
      <c r="C47" s="19"/>
      <c r="D47" s="60"/>
      <c r="E47" s="56"/>
      <c r="F47" s="9"/>
      <c r="G47" s="25"/>
    </row>
    <row r="48" spans="1:7" x14ac:dyDescent="0.2">
      <c r="A48" s="14" t="s">
        <v>47</v>
      </c>
      <c r="B48" s="15"/>
      <c r="C48" s="26"/>
      <c r="D48" s="13"/>
      <c r="E48" s="38">
        <f>SUM(E26:E46)</f>
        <v>404.69241787499999</v>
      </c>
      <c r="F48" s="15"/>
      <c r="G48" s="39">
        <f>SUM(G26:G45)</f>
        <v>610.3828900000002</v>
      </c>
    </row>
    <row r="49" spans="1:7" x14ac:dyDescent="0.2">
      <c r="A49" s="85" t="s">
        <v>26</v>
      </c>
      <c r="B49" s="86"/>
      <c r="C49" s="10"/>
      <c r="D49" s="10"/>
      <c r="E49" s="10">
        <f>6.3*21</f>
        <v>132.29999999999998</v>
      </c>
      <c r="F49" s="10"/>
      <c r="G49" s="16"/>
    </row>
    <row r="50" spans="1:7" x14ac:dyDescent="0.2">
      <c r="A50" s="2"/>
      <c r="B50" s="3"/>
      <c r="C50" s="23"/>
      <c r="D50" s="23"/>
      <c r="E50" s="23"/>
      <c r="F50" s="23"/>
      <c r="G50" s="11"/>
    </row>
    <row r="51" spans="1:7" x14ac:dyDescent="0.2">
      <c r="A51" s="73" t="s">
        <v>48</v>
      </c>
      <c r="B51" s="74"/>
      <c r="C51" s="23"/>
      <c r="D51" s="27"/>
      <c r="E51" s="25">
        <f>E24-E48+E49</f>
        <v>1330.7594821249997</v>
      </c>
      <c r="F51" s="23"/>
      <c r="G51" s="11"/>
    </row>
    <row r="52" spans="1:7" x14ac:dyDescent="0.2">
      <c r="A52" s="75" t="s">
        <v>49</v>
      </c>
      <c r="B52" s="87"/>
      <c r="C52" s="23"/>
      <c r="D52" s="51">
        <v>1.4E-2</v>
      </c>
      <c r="E52" s="25">
        <f>E51*D52</f>
        <v>18.630632749749996</v>
      </c>
      <c r="F52" s="23"/>
      <c r="G52" s="11"/>
    </row>
    <row r="53" spans="1:7" x14ac:dyDescent="0.2">
      <c r="A53" s="73" t="s">
        <v>13</v>
      </c>
      <c r="B53" s="74"/>
      <c r="C53" s="23"/>
      <c r="D53" s="23"/>
      <c r="E53" s="40">
        <f>E51-E52</f>
        <v>1312.1288493752497</v>
      </c>
      <c r="F53" s="23"/>
      <c r="G53" s="11"/>
    </row>
    <row r="54" spans="1:7" x14ac:dyDescent="0.2">
      <c r="A54" s="19"/>
      <c r="B54" s="13"/>
      <c r="C54" s="26"/>
      <c r="D54" s="26"/>
      <c r="E54" s="26"/>
      <c r="F54" s="26"/>
      <c r="G54" s="12"/>
    </row>
    <row r="56" spans="1:7" x14ac:dyDescent="0.2">
      <c r="E56" s="41"/>
    </row>
  </sheetData>
  <mergeCells count="25">
    <mergeCell ref="A53:B53"/>
    <mergeCell ref="A21:B21"/>
    <mergeCell ref="A22:B22"/>
    <mergeCell ref="A24:D24"/>
    <mergeCell ref="A26:B26"/>
    <mergeCell ref="A27:B27"/>
    <mergeCell ref="A28:B28"/>
    <mergeCell ref="A47:B47"/>
    <mergeCell ref="A41:B41"/>
    <mergeCell ref="A43:B43"/>
    <mergeCell ref="A49:B49"/>
    <mergeCell ref="A51:B51"/>
    <mergeCell ref="A52:B52"/>
    <mergeCell ref="A20:B20"/>
    <mergeCell ref="A5:G5"/>
    <mergeCell ref="A6:G6"/>
    <mergeCell ref="A9:B9"/>
    <mergeCell ref="F9:G9"/>
    <mergeCell ref="A10:B10"/>
    <mergeCell ref="F11:G11"/>
    <mergeCell ref="A12:B12"/>
    <mergeCell ref="F12:G12"/>
    <mergeCell ref="A14:B14"/>
    <mergeCell ref="F14:G14"/>
    <mergeCell ref="F15:G15"/>
  </mergeCells>
  <hyperlinks>
    <hyperlink ref="L15" r:id="rId1" xr:uid="{E172759A-C7C0-C140-8239-DDAB3CF19935}"/>
    <hyperlink ref="L16" r:id="rId2" xr:uid="{E89A63DD-BB53-B042-B933-32A5354E30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DFDEA-DE68-7D47-8F2A-28FAE7A9F422}">
  <dimension ref="A1:L56"/>
  <sheetViews>
    <sheetView zoomScale="110" zoomScaleNormal="110" workbookViewId="0">
      <selection activeCell="B1" sqref="B1"/>
    </sheetView>
  </sheetViews>
  <sheetFormatPr baseColWidth="10" defaultRowHeight="16" x14ac:dyDescent="0.2"/>
  <cols>
    <col min="1" max="1" width="27" bestFit="1" customWidth="1"/>
    <col min="2" max="2" width="17.1640625" customWidth="1"/>
    <col min="3" max="3" width="8.5" customWidth="1"/>
    <col min="4" max="4" width="13.5" customWidth="1"/>
    <col min="5" max="5" width="17.1640625" customWidth="1"/>
    <col min="6" max="6" width="15.33203125" customWidth="1"/>
    <col min="7" max="7" width="21.6640625" bestFit="1" customWidth="1"/>
  </cols>
  <sheetData>
    <row r="1" spans="1:12" x14ac:dyDescent="0.2">
      <c r="A1" s="6" t="s">
        <v>8</v>
      </c>
      <c r="B1" s="7">
        <v>44811</v>
      </c>
    </row>
    <row r="5" spans="1:12" ht="19" x14ac:dyDescent="0.25">
      <c r="A5" s="65" t="s">
        <v>0</v>
      </c>
      <c r="B5" s="65"/>
      <c r="C5" s="65"/>
      <c r="D5" s="65"/>
      <c r="E5" s="65"/>
      <c r="F5" s="65"/>
      <c r="G5" s="65"/>
      <c r="H5" s="1"/>
      <c r="I5" s="1"/>
    </row>
    <row r="6" spans="1:12" x14ac:dyDescent="0.2">
      <c r="A6" s="66" t="s">
        <v>52</v>
      </c>
      <c r="B6" s="66"/>
      <c r="C6" s="66"/>
      <c r="D6" s="66"/>
      <c r="E6" s="66"/>
      <c r="F6" s="66"/>
      <c r="G6" s="66"/>
    </row>
    <row r="7" spans="1:12" x14ac:dyDescent="0.2">
      <c r="A7" s="5"/>
      <c r="B7" s="5"/>
      <c r="C7" s="44"/>
      <c r="D7" s="44"/>
      <c r="E7" s="44"/>
      <c r="F7" s="44"/>
      <c r="G7" s="44"/>
    </row>
    <row r="8" spans="1:12" x14ac:dyDescent="0.2">
      <c r="A8" s="5"/>
      <c r="B8" s="5"/>
      <c r="C8" s="44"/>
      <c r="D8" s="44"/>
      <c r="E8" s="44"/>
      <c r="F8" s="44"/>
      <c r="G8" s="44"/>
    </row>
    <row r="9" spans="1:12" x14ac:dyDescent="0.2">
      <c r="A9" s="67" t="s">
        <v>10</v>
      </c>
      <c r="B9" s="67"/>
      <c r="C9" s="5"/>
      <c r="D9" s="5"/>
      <c r="E9" s="5"/>
      <c r="F9" s="68" t="s">
        <v>28</v>
      </c>
      <c r="G9" s="68"/>
    </row>
    <row r="10" spans="1:12" x14ac:dyDescent="0.2">
      <c r="A10" s="68" t="s">
        <v>27</v>
      </c>
      <c r="B10" s="68"/>
      <c r="C10" s="5"/>
      <c r="D10" s="5"/>
      <c r="E10" s="5"/>
      <c r="F10" s="5" t="s">
        <v>14</v>
      </c>
      <c r="G10" s="5"/>
    </row>
    <row r="11" spans="1:12" x14ac:dyDescent="0.2">
      <c r="A11" s="5" t="s">
        <v>31</v>
      </c>
      <c r="B11" s="5"/>
      <c r="C11" s="5"/>
      <c r="D11" s="5"/>
      <c r="E11" s="5"/>
      <c r="F11" s="68" t="s">
        <v>15</v>
      </c>
      <c r="G11" s="68"/>
    </row>
    <row r="12" spans="1:12" x14ac:dyDescent="0.2">
      <c r="A12" s="68" t="s">
        <v>11</v>
      </c>
      <c r="B12" s="68"/>
      <c r="C12" s="5"/>
      <c r="D12" s="5"/>
      <c r="E12" s="5"/>
      <c r="F12" s="68" t="s">
        <v>29</v>
      </c>
      <c r="G12" s="68"/>
      <c r="L12" t="s">
        <v>57</v>
      </c>
    </row>
    <row r="13" spans="1:12" x14ac:dyDescent="0.2">
      <c r="A13" s="5" t="s">
        <v>30</v>
      </c>
      <c r="B13" s="5"/>
      <c r="C13" s="5"/>
      <c r="D13" s="5"/>
      <c r="E13" s="5"/>
      <c r="F13" s="5"/>
      <c r="G13" s="5"/>
      <c r="L13" t="s">
        <v>21</v>
      </c>
    </row>
    <row r="14" spans="1:12" x14ac:dyDescent="0.2">
      <c r="A14" s="68" t="s">
        <v>32</v>
      </c>
      <c r="B14" s="68"/>
      <c r="C14" s="5"/>
      <c r="D14" s="5"/>
      <c r="E14" s="5"/>
      <c r="F14" s="69" t="s">
        <v>12</v>
      </c>
      <c r="G14" s="70"/>
      <c r="L14" t="s">
        <v>22</v>
      </c>
    </row>
    <row r="15" spans="1:12" x14ac:dyDescent="0.2">
      <c r="A15" s="45"/>
      <c r="B15" s="44"/>
      <c r="C15" s="5"/>
      <c r="D15" s="5"/>
      <c r="E15" s="5"/>
      <c r="F15" s="71"/>
      <c r="G15" s="72"/>
      <c r="K15" t="s">
        <v>18</v>
      </c>
      <c r="L15" s="8" t="s">
        <v>23</v>
      </c>
    </row>
    <row r="16" spans="1:12" x14ac:dyDescent="0.2">
      <c r="B16" s="44"/>
      <c r="C16" s="5"/>
      <c r="D16" s="5"/>
      <c r="E16" s="5"/>
      <c r="F16" s="4"/>
      <c r="G16" s="18"/>
      <c r="K16" t="s">
        <v>24</v>
      </c>
      <c r="L16" s="8" t="s">
        <v>23</v>
      </c>
    </row>
    <row r="17" spans="1:7" x14ac:dyDescent="0.2">
      <c r="A17" s="45" t="s">
        <v>33</v>
      </c>
      <c r="B17" s="44"/>
      <c r="C17" s="5"/>
      <c r="D17" s="5"/>
      <c r="E17" s="5"/>
      <c r="F17" s="5"/>
      <c r="G17" s="5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64" t="s">
        <v>51</v>
      </c>
      <c r="B20" s="64"/>
      <c r="C20" s="22" t="s">
        <v>1</v>
      </c>
      <c r="D20" s="43" t="s">
        <v>2</v>
      </c>
      <c r="E20" s="43" t="s">
        <v>3</v>
      </c>
      <c r="F20" s="37" t="s">
        <v>4</v>
      </c>
      <c r="G20" s="43" t="s">
        <v>5</v>
      </c>
    </row>
    <row r="21" spans="1:7" x14ac:dyDescent="0.2">
      <c r="A21" s="75"/>
      <c r="B21" s="76"/>
      <c r="C21" s="10"/>
      <c r="D21" s="23"/>
      <c r="E21" s="23"/>
      <c r="F21" s="3"/>
      <c r="G21" s="11"/>
    </row>
    <row r="22" spans="1:7" x14ac:dyDescent="0.2">
      <c r="A22" s="77" t="s">
        <v>6</v>
      </c>
      <c r="B22" s="78"/>
      <c r="C22" s="23">
        <v>151.66999999999999</v>
      </c>
      <c r="D22" s="23">
        <v>10.57</v>
      </c>
      <c r="E22" s="24">
        <f>C22*D22</f>
        <v>1603.1518999999998</v>
      </c>
      <c r="F22" s="3"/>
      <c r="G22" s="11"/>
    </row>
    <row r="23" spans="1:7" x14ac:dyDescent="0.2">
      <c r="A23" s="2"/>
      <c r="B23" s="3"/>
      <c r="C23" s="26"/>
      <c r="D23" s="26"/>
      <c r="E23" s="11"/>
      <c r="F23" s="3"/>
      <c r="G23" s="11"/>
    </row>
    <row r="24" spans="1:7" x14ac:dyDescent="0.2">
      <c r="A24" s="79" t="s">
        <v>7</v>
      </c>
      <c r="B24" s="80"/>
      <c r="C24" s="80"/>
      <c r="D24" s="81"/>
      <c r="E24" s="21">
        <f>C22*D22</f>
        <v>1603.1518999999998</v>
      </c>
      <c r="F24" s="13"/>
      <c r="G24" s="11"/>
    </row>
    <row r="25" spans="1:7" x14ac:dyDescent="0.2">
      <c r="A25" s="32" t="s">
        <v>34</v>
      </c>
      <c r="B25" s="33"/>
      <c r="C25" s="35"/>
      <c r="D25" s="35"/>
      <c r="E25" s="34"/>
      <c r="F25" s="3"/>
      <c r="G25" s="10"/>
    </row>
    <row r="26" spans="1:7" x14ac:dyDescent="0.2">
      <c r="A26" s="82" t="s">
        <v>35</v>
      </c>
      <c r="B26" s="83"/>
      <c r="C26" s="23">
        <v>1603.15</v>
      </c>
      <c r="D26" s="29"/>
      <c r="E26" s="23"/>
      <c r="F26" s="46">
        <v>7.0000000000000007E-2</v>
      </c>
      <c r="G26" s="25">
        <f>C26*F26</f>
        <v>112.22050000000002</v>
      </c>
    </row>
    <row r="27" spans="1:7" x14ac:dyDescent="0.2">
      <c r="A27" s="77" t="s">
        <v>16</v>
      </c>
      <c r="B27" s="78"/>
      <c r="C27" s="23">
        <v>1603.15</v>
      </c>
      <c r="D27" s="11"/>
      <c r="E27" s="23"/>
      <c r="F27" s="47">
        <v>3.0000000000000001E-3</v>
      </c>
      <c r="G27" s="25">
        <f>C27*F27</f>
        <v>4.80945</v>
      </c>
    </row>
    <row r="28" spans="1:7" x14ac:dyDescent="0.2">
      <c r="A28" s="77" t="s">
        <v>36</v>
      </c>
      <c r="B28" s="78"/>
      <c r="C28" s="23">
        <v>1603.15</v>
      </c>
      <c r="D28" s="28"/>
      <c r="E28" s="25"/>
      <c r="F28" s="47">
        <v>2.4E-2</v>
      </c>
      <c r="G28" s="25">
        <f>C28*F28</f>
        <v>38.4756</v>
      </c>
    </row>
    <row r="29" spans="1:7" x14ac:dyDescent="0.2">
      <c r="A29" s="2" t="s">
        <v>25</v>
      </c>
      <c r="B29" s="3"/>
      <c r="C29" s="23">
        <v>1603.15</v>
      </c>
      <c r="D29" s="29"/>
      <c r="E29" s="49">
        <v>64.349999999999994</v>
      </c>
      <c r="F29" s="47"/>
      <c r="G29" s="25">
        <v>64.349999999999994</v>
      </c>
    </row>
    <row r="30" spans="1:7" x14ac:dyDescent="0.2">
      <c r="A30" s="2" t="s">
        <v>17</v>
      </c>
      <c r="B30" s="3"/>
      <c r="C30" s="23">
        <v>1603.15</v>
      </c>
      <c r="D30" s="11"/>
      <c r="E30" s="25"/>
      <c r="F30" s="47">
        <v>3.4500000000000003E-2</v>
      </c>
      <c r="G30" s="25">
        <f>C30*F30</f>
        <v>55.308675000000008</v>
      </c>
    </row>
    <row r="31" spans="1:7" x14ac:dyDescent="0.2">
      <c r="A31" s="42" t="s">
        <v>40</v>
      </c>
      <c r="B31" s="3"/>
      <c r="C31" s="23"/>
      <c r="D31" s="11"/>
      <c r="E31" s="25"/>
      <c r="F31" s="47"/>
      <c r="G31" s="25"/>
    </row>
    <row r="32" spans="1:7" x14ac:dyDescent="0.2">
      <c r="A32" s="2" t="s">
        <v>37</v>
      </c>
      <c r="B32" s="3"/>
      <c r="C32" s="23">
        <v>1603.15</v>
      </c>
      <c r="D32" s="29">
        <v>6.9000000000000006E-2</v>
      </c>
      <c r="E32" s="25">
        <f>C32*D32</f>
        <v>110.61735000000002</v>
      </c>
      <c r="F32" s="47">
        <v>8.5500000000000007E-2</v>
      </c>
      <c r="G32" s="25">
        <f>C32*F32</f>
        <v>137.06932500000002</v>
      </c>
    </row>
    <row r="33" spans="1:7" x14ac:dyDescent="0.2">
      <c r="A33" s="2" t="s">
        <v>38</v>
      </c>
      <c r="B33" s="3"/>
      <c r="C33" s="23">
        <v>1603.15</v>
      </c>
      <c r="D33" s="29">
        <v>4.0000000000000001E-3</v>
      </c>
      <c r="E33" s="25">
        <f>C33*D33</f>
        <v>6.4126000000000003</v>
      </c>
      <c r="F33" s="47">
        <v>1.9E-2</v>
      </c>
      <c r="G33" s="25">
        <f>C33*F33</f>
        <v>30.459849999999999</v>
      </c>
    </row>
    <row r="34" spans="1:7" x14ac:dyDescent="0.2">
      <c r="A34" s="52"/>
      <c r="B34" s="3"/>
      <c r="C34" s="23">
        <v>1603.15</v>
      </c>
      <c r="D34" s="29">
        <v>3.15E-2</v>
      </c>
      <c r="E34" s="25">
        <f>C34*D34</f>
        <v>50.499225000000003</v>
      </c>
      <c r="F34" s="47">
        <v>4.7199999999999999E-2</v>
      </c>
      <c r="G34" s="25">
        <f>C34*F34</f>
        <v>75.668680000000009</v>
      </c>
    </row>
    <row r="35" spans="1:7" x14ac:dyDescent="0.2">
      <c r="A35" s="42" t="s">
        <v>41</v>
      </c>
      <c r="B35" s="3"/>
      <c r="C35" s="23"/>
      <c r="D35" s="29"/>
      <c r="E35" s="25"/>
      <c r="F35" s="47"/>
      <c r="G35" s="25"/>
    </row>
    <row r="36" spans="1:7" x14ac:dyDescent="0.2">
      <c r="A36" s="42" t="s">
        <v>42</v>
      </c>
      <c r="B36" s="3"/>
      <c r="C36" s="23"/>
      <c r="D36" s="29"/>
      <c r="E36" s="25"/>
      <c r="F36" s="47"/>
      <c r="G36" s="25"/>
    </row>
    <row r="37" spans="1:7" x14ac:dyDescent="0.2">
      <c r="A37" s="2" t="s">
        <v>43</v>
      </c>
      <c r="B37" s="3"/>
      <c r="C37" s="23">
        <v>1603.15</v>
      </c>
      <c r="D37" s="29"/>
      <c r="E37" s="25"/>
      <c r="F37" s="47">
        <v>4.0500000000000001E-2</v>
      </c>
      <c r="G37" s="25">
        <f>C37*F37</f>
        <v>64.927575000000004</v>
      </c>
    </row>
    <row r="38" spans="1:7" x14ac:dyDescent="0.2">
      <c r="A38" s="2" t="s">
        <v>18</v>
      </c>
      <c r="B38" s="3"/>
      <c r="C38" s="23">
        <v>1603.15</v>
      </c>
      <c r="D38" s="11"/>
      <c r="E38" s="25"/>
      <c r="F38" s="47">
        <v>1E-3</v>
      </c>
      <c r="G38" s="25">
        <f>C38*F38</f>
        <v>1.6031500000000001</v>
      </c>
    </row>
    <row r="39" spans="1:7" x14ac:dyDescent="0.2">
      <c r="A39" s="2" t="s">
        <v>20</v>
      </c>
      <c r="B39" s="3"/>
      <c r="C39" s="23">
        <v>1603.15</v>
      </c>
      <c r="D39" s="30"/>
      <c r="E39" s="25"/>
      <c r="F39" s="47">
        <v>5.8999999999999999E-3</v>
      </c>
      <c r="G39" s="25">
        <f>C39*F39</f>
        <v>9.4585850000000011</v>
      </c>
    </row>
    <row r="40" spans="1:7" x14ac:dyDescent="0.2">
      <c r="A40" s="2" t="s">
        <v>19</v>
      </c>
      <c r="B40" s="3"/>
      <c r="C40" s="23">
        <v>1603.15</v>
      </c>
      <c r="D40" s="30"/>
      <c r="E40" s="25"/>
      <c r="F40" s="48">
        <v>0.01</v>
      </c>
      <c r="G40" s="25">
        <f>C40*F40</f>
        <v>16.031500000000001</v>
      </c>
    </row>
    <row r="41" spans="1:7" x14ac:dyDescent="0.2">
      <c r="A41" s="73" t="s">
        <v>44</v>
      </c>
      <c r="B41" s="84"/>
      <c r="C41" s="23"/>
      <c r="D41" s="30"/>
      <c r="E41" s="25"/>
      <c r="F41" s="48"/>
      <c r="G41" s="25"/>
    </row>
    <row r="42" spans="1:7" x14ac:dyDescent="0.2">
      <c r="A42" s="2" t="s">
        <v>45</v>
      </c>
      <c r="B42" s="3"/>
      <c r="C42" s="23">
        <f>(1603.15*98.25%)+64.35</f>
        <v>1639.4448750000001</v>
      </c>
      <c r="D42" s="29">
        <v>6.8000000000000005E-2</v>
      </c>
      <c r="E42" s="25">
        <f>C42*D42</f>
        <v>111.48225150000002</v>
      </c>
      <c r="F42" s="5"/>
      <c r="G42" s="25"/>
    </row>
    <row r="43" spans="1:7" x14ac:dyDescent="0.2">
      <c r="A43" s="73" t="s">
        <v>46</v>
      </c>
      <c r="B43" s="84"/>
      <c r="C43" s="23"/>
      <c r="D43" s="29"/>
      <c r="E43" s="25"/>
      <c r="F43" s="5"/>
      <c r="G43" s="25"/>
    </row>
    <row r="44" spans="1:7" x14ac:dyDescent="0.2">
      <c r="A44" s="2" t="s">
        <v>58</v>
      </c>
      <c r="B44" s="3"/>
      <c r="C44" s="23">
        <f>(1603.15*98.25%)+64.35</f>
        <v>1639.4448750000001</v>
      </c>
      <c r="D44" s="50">
        <v>2.4E-2</v>
      </c>
      <c r="E44" s="25">
        <f>C44*D44</f>
        <v>39.346677000000007</v>
      </c>
      <c r="F44" s="5"/>
      <c r="G44" s="25"/>
    </row>
    <row r="45" spans="1:7" x14ac:dyDescent="0.2">
      <c r="A45" s="2" t="s">
        <v>59</v>
      </c>
      <c r="B45" s="3"/>
      <c r="C45" s="23">
        <f>(1603.15*98.25%)+64.35</f>
        <v>1639.4448750000001</v>
      </c>
      <c r="D45" s="57">
        <v>5.0000000000000001E-3</v>
      </c>
      <c r="E45" s="25">
        <f>C45*D45</f>
        <v>8.1972243750000011</v>
      </c>
      <c r="F45" s="5"/>
      <c r="G45" s="25"/>
    </row>
    <row r="46" spans="1:7" x14ac:dyDescent="0.2">
      <c r="A46" s="2" t="s">
        <v>60</v>
      </c>
      <c r="B46" s="3"/>
      <c r="C46" s="19">
        <v>1603.15</v>
      </c>
      <c r="D46" s="59">
        <v>8.6E-3</v>
      </c>
      <c r="E46" s="56">
        <f>C46*D46</f>
        <v>13.787090000000001</v>
      </c>
      <c r="F46" s="9">
        <v>1.29E-2</v>
      </c>
      <c r="G46" s="25">
        <f t="shared" ref="G46" si="0">C46*F46</f>
        <v>20.680635000000002</v>
      </c>
    </row>
    <row r="47" spans="1:7" x14ac:dyDescent="0.2">
      <c r="A47" s="79" t="s">
        <v>62</v>
      </c>
      <c r="B47" s="81"/>
      <c r="C47" s="26"/>
      <c r="D47" s="60"/>
      <c r="E47" s="56"/>
      <c r="F47" s="9"/>
      <c r="G47" s="25"/>
    </row>
    <row r="48" spans="1:7" x14ac:dyDescent="0.2">
      <c r="A48" s="14" t="s">
        <v>47</v>
      </c>
      <c r="B48" s="15"/>
      <c r="C48" s="26"/>
      <c r="D48" s="13"/>
      <c r="E48" s="38">
        <f>SUM(E26:E46)</f>
        <v>404.69241787499999</v>
      </c>
      <c r="F48" s="15"/>
      <c r="G48" s="39">
        <f>SUM(G26:G45)</f>
        <v>610.3828900000002</v>
      </c>
    </row>
    <row r="49" spans="1:7" x14ac:dyDescent="0.2">
      <c r="A49" s="85" t="s">
        <v>26</v>
      </c>
      <c r="B49" s="86"/>
      <c r="C49" s="10"/>
      <c r="D49" s="10"/>
      <c r="E49" s="10">
        <f>6.3*20</f>
        <v>126</v>
      </c>
      <c r="F49" s="10"/>
      <c r="G49" s="16"/>
    </row>
    <row r="50" spans="1:7" x14ac:dyDescent="0.2">
      <c r="A50" s="2"/>
      <c r="B50" s="3"/>
      <c r="C50" s="23"/>
      <c r="D50" s="23"/>
      <c r="E50" s="23"/>
      <c r="F50" s="23"/>
      <c r="G50" s="11"/>
    </row>
    <row r="51" spans="1:7" x14ac:dyDescent="0.2">
      <c r="A51" s="73" t="s">
        <v>48</v>
      </c>
      <c r="B51" s="74"/>
      <c r="C51" s="23"/>
      <c r="D51" s="27"/>
      <c r="E51" s="25">
        <f>E24-E48+E49</f>
        <v>1324.4594821249998</v>
      </c>
      <c r="F51" s="23"/>
      <c r="G51" s="11"/>
    </row>
    <row r="52" spans="1:7" x14ac:dyDescent="0.2">
      <c r="A52" s="75" t="s">
        <v>49</v>
      </c>
      <c r="B52" s="87"/>
      <c r="C52" s="23"/>
      <c r="D52" s="51">
        <v>1.4E-2</v>
      </c>
      <c r="E52" s="25">
        <f>E51*D52</f>
        <v>18.542432749749999</v>
      </c>
      <c r="F52" s="23"/>
      <c r="G52" s="11"/>
    </row>
    <row r="53" spans="1:7" x14ac:dyDescent="0.2">
      <c r="A53" s="73" t="s">
        <v>13</v>
      </c>
      <c r="B53" s="74"/>
      <c r="C53" s="23"/>
      <c r="D53" s="23"/>
      <c r="E53" s="40">
        <f>E51-E52</f>
        <v>1305.9170493752497</v>
      </c>
      <c r="F53" s="23"/>
      <c r="G53" s="11"/>
    </row>
    <row r="54" spans="1:7" x14ac:dyDescent="0.2">
      <c r="A54" s="19"/>
      <c r="B54" s="13"/>
      <c r="C54" s="26"/>
      <c r="D54" s="26"/>
      <c r="E54" s="26"/>
      <c r="F54" s="26"/>
      <c r="G54" s="12"/>
    </row>
    <row r="56" spans="1:7" x14ac:dyDescent="0.2">
      <c r="E56" s="41"/>
    </row>
  </sheetData>
  <mergeCells count="25">
    <mergeCell ref="A53:B53"/>
    <mergeCell ref="A21:B21"/>
    <mergeCell ref="A22:B22"/>
    <mergeCell ref="A24:D24"/>
    <mergeCell ref="A26:B26"/>
    <mergeCell ref="A27:B27"/>
    <mergeCell ref="A28:B28"/>
    <mergeCell ref="A47:B47"/>
    <mergeCell ref="A41:B41"/>
    <mergeCell ref="A43:B43"/>
    <mergeCell ref="A49:B49"/>
    <mergeCell ref="A51:B51"/>
    <mergeCell ref="A52:B52"/>
    <mergeCell ref="A20:B20"/>
    <mergeCell ref="A5:G5"/>
    <mergeCell ref="A6:G6"/>
    <mergeCell ref="A9:B9"/>
    <mergeCell ref="F9:G9"/>
    <mergeCell ref="A10:B10"/>
    <mergeCell ref="F11:G11"/>
    <mergeCell ref="A12:B12"/>
    <mergeCell ref="F12:G12"/>
    <mergeCell ref="A14:B14"/>
    <mergeCell ref="F14:G14"/>
    <mergeCell ref="F15:G15"/>
  </mergeCells>
  <hyperlinks>
    <hyperlink ref="L15" r:id="rId1" xr:uid="{227537BC-607B-864B-BF1E-19A221C50114}"/>
    <hyperlink ref="L16" r:id="rId2" xr:uid="{E8BC79C9-C440-3F45-87B0-853FFFD23CA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CD4E3-94D0-044F-B2F0-D3BE7ABD8AD7}">
  <dimension ref="A1:L56"/>
  <sheetViews>
    <sheetView zoomScale="110" zoomScaleNormal="110" workbookViewId="0">
      <selection activeCell="B1" sqref="B1"/>
    </sheetView>
  </sheetViews>
  <sheetFormatPr baseColWidth="10" defaultRowHeight="16" x14ac:dyDescent="0.2"/>
  <cols>
    <col min="1" max="1" width="27" bestFit="1" customWidth="1"/>
    <col min="2" max="2" width="17.1640625" customWidth="1"/>
    <col min="3" max="3" width="8.5" customWidth="1"/>
    <col min="4" max="4" width="13.5" customWidth="1"/>
    <col min="5" max="5" width="17.1640625" customWidth="1"/>
    <col min="6" max="6" width="15.33203125" customWidth="1"/>
    <col min="7" max="7" width="21.6640625" bestFit="1" customWidth="1"/>
  </cols>
  <sheetData>
    <row r="1" spans="1:12" x14ac:dyDescent="0.2">
      <c r="A1" s="6" t="s">
        <v>8</v>
      </c>
      <c r="B1" s="7">
        <v>44811</v>
      </c>
    </row>
    <row r="5" spans="1:12" ht="19" x14ac:dyDescent="0.25">
      <c r="A5" s="65" t="s">
        <v>0</v>
      </c>
      <c r="B5" s="65"/>
      <c r="C5" s="65"/>
      <c r="D5" s="65"/>
      <c r="E5" s="65"/>
      <c r="F5" s="65"/>
      <c r="G5" s="65"/>
      <c r="H5" s="1"/>
      <c r="I5" s="1"/>
    </row>
    <row r="6" spans="1:12" x14ac:dyDescent="0.2">
      <c r="A6" s="66" t="s">
        <v>53</v>
      </c>
      <c r="B6" s="66"/>
      <c r="C6" s="66"/>
      <c r="D6" s="66"/>
      <c r="E6" s="66"/>
      <c r="F6" s="66"/>
      <c r="G6" s="66"/>
    </row>
    <row r="7" spans="1:12" x14ac:dyDescent="0.2">
      <c r="A7" s="5"/>
      <c r="B7" s="5"/>
      <c r="C7" s="44"/>
      <c r="D7" s="44"/>
      <c r="E7" s="44"/>
      <c r="F7" s="44"/>
      <c r="G7" s="44"/>
    </row>
    <row r="8" spans="1:12" x14ac:dyDescent="0.2">
      <c r="A8" s="5"/>
      <c r="B8" s="5"/>
      <c r="C8" s="44"/>
      <c r="D8" s="44"/>
      <c r="E8" s="44"/>
      <c r="F8" s="44"/>
      <c r="G8" s="44"/>
    </row>
    <row r="9" spans="1:12" x14ac:dyDescent="0.2">
      <c r="A9" s="67" t="s">
        <v>10</v>
      </c>
      <c r="B9" s="67"/>
      <c r="C9" s="5"/>
      <c r="D9" s="5"/>
      <c r="E9" s="5"/>
      <c r="F9" s="68" t="s">
        <v>28</v>
      </c>
      <c r="G9" s="68"/>
    </row>
    <row r="10" spans="1:12" x14ac:dyDescent="0.2">
      <c r="A10" s="68" t="s">
        <v>27</v>
      </c>
      <c r="B10" s="68"/>
      <c r="C10" s="5"/>
      <c r="D10" s="5"/>
      <c r="E10" s="5"/>
      <c r="F10" s="5" t="s">
        <v>14</v>
      </c>
      <c r="G10" s="5"/>
    </row>
    <row r="11" spans="1:12" x14ac:dyDescent="0.2">
      <c r="A11" s="5" t="s">
        <v>31</v>
      </c>
      <c r="B11" s="5"/>
      <c r="C11" s="5"/>
      <c r="D11" s="5"/>
      <c r="E11" s="5"/>
      <c r="F11" s="68" t="s">
        <v>15</v>
      </c>
      <c r="G11" s="68"/>
    </row>
    <row r="12" spans="1:12" x14ac:dyDescent="0.2">
      <c r="A12" s="68" t="s">
        <v>11</v>
      </c>
      <c r="B12" s="68"/>
      <c r="C12" s="5"/>
      <c r="D12" s="5"/>
      <c r="E12" s="5"/>
      <c r="F12" s="68" t="s">
        <v>29</v>
      </c>
      <c r="G12" s="68"/>
      <c r="L12" t="s">
        <v>57</v>
      </c>
    </row>
    <row r="13" spans="1:12" x14ac:dyDescent="0.2">
      <c r="A13" s="5" t="s">
        <v>30</v>
      </c>
      <c r="B13" s="5"/>
      <c r="C13" s="5"/>
      <c r="D13" s="5"/>
      <c r="E13" s="5"/>
      <c r="F13" s="5"/>
      <c r="G13" s="5"/>
      <c r="L13" t="s">
        <v>21</v>
      </c>
    </row>
    <row r="14" spans="1:12" x14ac:dyDescent="0.2">
      <c r="A14" s="68" t="s">
        <v>32</v>
      </c>
      <c r="B14" s="68"/>
      <c r="C14" s="5"/>
      <c r="D14" s="5"/>
      <c r="E14" s="5"/>
      <c r="F14" s="69" t="s">
        <v>12</v>
      </c>
      <c r="G14" s="70"/>
      <c r="L14" t="s">
        <v>22</v>
      </c>
    </row>
    <row r="15" spans="1:12" x14ac:dyDescent="0.2">
      <c r="A15" s="45"/>
      <c r="B15" s="44"/>
      <c r="C15" s="5"/>
      <c r="D15" s="5"/>
      <c r="E15" s="5"/>
      <c r="F15" s="71"/>
      <c r="G15" s="72"/>
      <c r="K15" t="s">
        <v>18</v>
      </c>
      <c r="L15" s="8" t="s">
        <v>23</v>
      </c>
    </row>
    <row r="16" spans="1:12" x14ac:dyDescent="0.2">
      <c r="B16" s="44"/>
      <c r="C16" s="5"/>
      <c r="D16" s="5"/>
      <c r="E16" s="5"/>
      <c r="F16" s="4"/>
      <c r="G16" s="18"/>
      <c r="K16" t="s">
        <v>24</v>
      </c>
      <c r="L16" s="8" t="s">
        <v>23</v>
      </c>
    </row>
    <row r="17" spans="1:7" x14ac:dyDescent="0.2">
      <c r="A17" s="45" t="s">
        <v>33</v>
      </c>
      <c r="B17" s="44"/>
      <c r="C17" s="5"/>
      <c r="D17" s="5"/>
      <c r="E17" s="5"/>
      <c r="F17" s="5"/>
      <c r="G17" s="5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64" t="s">
        <v>51</v>
      </c>
      <c r="B20" s="64"/>
      <c r="C20" s="22" t="s">
        <v>1</v>
      </c>
      <c r="D20" s="43" t="s">
        <v>2</v>
      </c>
      <c r="E20" s="43" t="s">
        <v>3</v>
      </c>
      <c r="F20" s="37" t="s">
        <v>4</v>
      </c>
      <c r="G20" s="43" t="s">
        <v>5</v>
      </c>
    </row>
    <row r="21" spans="1:7" x14ac:dyDescent="0.2">
      <c r="A21" s="75"/>
      <c r="B21" s="76"/>
      <c r="C21" s="10"/>
      <c r="D21" s="23"/>
      <c r="E21" s="23"/>
      <c r="F21" s="3"/>
      <c r="G21" s="11"/>
    </row>
    <row r="22" spans="1:7" x14ac:dyDescent="0.2">
      <c r="A22" s="77" t="s">
        <v>6</v>
      </c>
      <c r="B22" s="78"/>
      <c r="C22" s="23">
        <v>151.66999999999999</v>
      </c>
      <c r="D22" s="23">
        <v>10.57</v>
      </c>
      <c r="E22" s="24">
        <f>C22*D22</f>
        <v>1603.1518999999998</v>
      </c>
      <c r="F22" s="3"/>
      <c r="G22" s="11"/>
    </row>
    <row r="23" spans="1:7" x14ac:dyDescent="0.2">
      <c r="A23" s="2"/>
      <c r="B23" s="3"/>
      <c r="C23" s="26"/>
      <c r="D23" s="26"/>
      <c r="E23" s="11"/>
      <c r="F23" s="3"/>
      <c r="G23" s="11"/>
    </row>
    <row r="24" spans="1:7" x14ac:dyDescent="0.2">
      <c r="A24" s="79" t="s">
        <v>7</v>
      </c>
      <c r="B24" s="80"/>
      <c r="C24" s="80"/>
      <c r="D24" s="81"/>
      <c r="E24" s="21">
        <f>C22*D22</f>
        <v>1603.1518999999998</v>
      </c>
      <c r="F24" s="13"/>
      <c r="G24" s="11"/>
    </row>
    <row r="25" spans="1:7" x14ac:dyDescent="0.2">
      <c r="A25" s="32" t="s">
        <v>34</v>
      </c>
      <c r="B25" s="33"/>
      <c r="C25" s="35"/>
      <c r="D25" s="35"/>
      <c r="E25" s="34"/>
      <c r="F25" s="3"/>
      <c r="G25" s="10"/>
    </row>
    <row r="26" spans="1:7" x14ac:dyDescent="0.2">
      <c r="A26" s="82" t="s">
        <v>35</v>
      </c>
      <c r="B26" s="83"/>
      <c r="C26" s="23">
        <v>1603.15</v>
      </c>
      <c r="D26" s="29"/>
      <c r="E26" s="23"/>
      <c r="F26" s="46">
        <v>7.0000000000000007E-2</v>
      </c>
      <c r="G26" s="25">
        <f>C26*F26</f>
        <v>112.22050000000002</v>
      </c>
    </row>
    <row r="27" spans="1:7" x14ac:dyDescent="0.2">
      <c r="A27" s="77" t="s">
        <v>16</v>
      </c>
      <c r="B27" s="78"/>
      <c r="C27" s="23">
        <v>1603.15</v>
      </c>
      <c r="D27" s="11"/>
      <c r="E27" s="23"/>
      <c r="F27" s="47">
        <v>3.0000000000000001E-3</v>
      </c>
      <c r="G27" s="25">
        <f>C27*F27</f>
        <v>4.80945</v>
      </c>
    </row>
    <row r="28" spans="1:7" x14ac:dyDescent="0.2">
      <c r="A28" s="77" t="s">
        <v>36</v>
      </c>
      <c r="B28" s="78"/>
      <c r="C28" s="23">
        <v>1603.15</v>
      </c>
      <c r="D28" s="28"/>
      <c r="E28" s="25"/>
      <c r="F28" s="47">
        <v>2.4E-2</v>
      </c>
      <c r="G28" s="25">
        <f>C28*F28</f>
        <v>38.4756</v>
      </c>
    </row>
    <row r="29" spans="1:7" x14ac:dyDescent="0.2">
      <c r="A29" s="2" t="s">
        <v>25</v>
      </c>
      <c r="B29" s="3"/>
      <c r="C29" s="23">
        <v>1603.15</v>
      </c>
      <c r="D29" s="29"/>
      <c r="E29" s="49">
        <v>64.349999999999994</v>
      </c>
      <c r="F29" s="47"/>
      <c r="G29" s="25">
        <v>64.349999999999994</v>
      </c>
    </row>
    <row r="30" spans="1:7" x14ac:dyDescent="0.2">
      <c r="A30" s="2" t="s">
        <v>17</v>
      </c>
      <c r="B30" s="3"/>
      <c r="C30" s="23">
        <v>1603.15</v>
      </c>
      <c r="D30" s="11"/>
      <c r="E30" s="25"/>
      <c r="F30" s="47">
        <v>3.4500000000000003E-2</v>
      </c>
      <c r="G30" s="25">
        <f>C30*F30</f>
        <v>55.308675000000008</v>
      </c>
    </row>
    <row r="31" spans="1:7" x14ac:dyDescent="0.2">
      <c r="A31" s="42" t="s">
        <v>40</v>
      </c>
      <c r="B31" s="3"/>
      <c r="C31" s="23"/>
      <c r="D31" s="11"/>
      <c r="E31" s="25"/>
      <c r="F31" s="47"/>
      <c r="G31" s="25"/>
    </row>
    <row r="32" spans="1:7" x14ac:dyDescent="0.2">
      <c r="A32" s="2" t="s">
        <v>37</v>
      </c>
      <c r="B32" s="3"/>
      <c r="C32" s="23">
        <v>1603.15</v>
      </c>
      <c r="D32" s="29">
        <v>6.9000000000000006E-2</v>
      </c>
      <c r="E32" s="25">
        <f>C32*D32</f>
        <v>110.61735000000002</v>
      </c>
      <c r="F32" s="47">
        <v>8.5500000000000007E-2</v>
      </c>
      <c r="G32" s="25">
        <f>C32*F32</f>
        <v>137.06932500000002</v>
      </c>
    </row>
    <row r="33" spans="1:7" x14ac:dyDescent="0.2">
      <c r="A33" s="2" t="s">
        <v>38</v>
      </c>
      <c r="B33" s="3"/>
      <c r="C33" s="23">
        <v>1603.15</v>
      </c>
      <c r="D33" s="29">
        <v>4.0000000000000001E-3</v>
      </c>
      <c r="E33" s="25">
        <f>C33*D33</f>
        <v>6.4126000000000003</v>
      </c>
      <c r="F33" s="47">
        <v>1.9E-2</v>
      </c>
      <c r="G33" s="25">
        <f>C33*F33</f>
        <v>30.459849999999999</v>
      </c>
    </row>
    <row r="34" spans="1:7" x14ac:dyDescent="0.2">
      <c r="A34" s="52"/>
      <c r="B34" s="3"/>
      <c r="C34" s="23">
        <v>1603.15</v>
      </c>
      <c r="D34" s="29">
        <v>3.15E-2</v>
      </c>
      <c r="E34" s="25">
        <f>C34*D34</f>
        <v>50.499225000000003</v>
      </c>
      <c r="F34" s="47">
        <v>4.7199999999999999E-2</v>
      </c>
      <c r="G34" s="25">
        <f>C34*F34</f>
        <v>75.668680000000009</v>
      </c>
    </row>
    <row r="35" spans="1:7" x14ac:dyDescent="0.2">
      <c r="A35" s="42" t="s">
        <v>41</v>
      </c>
      <c r="B35" s="3"/>
      <c r="C35" s="23"/>
      <c r="D35" s="29"/>
      <c r="E35" s="25"/>
      <c r="F35" s="47"/>
      <c r="G35" s="25"/>
    </row>
    <row r="36" spans="1:7" x14ac:dyDescent="0.2">
      <c r="A36" s="42" t="s">
        <v>42</v>
      </c>
      <c r="B36" s="3"/>
      <c r="C36" s="23"/>
      <c r="D36" s="29"/>
      <c r="E36" s="25"/>
      <c r="F36" s="47"/>
      <c r="G36" s="25"/>
    </row>
    <row r="37" spans="1:7" x14ac:dyDescent="0.2">
      <c r="A37" s="2" t="s">
        <v>43</v>
      </c>
      <c r="B37" s="3"/>
      <c r="C37" s="23">
        <v>1603.15</v>
      </c>
      <c r="D37" s="29"/>
      <c r="E37" s="25"/>
      <c r="F37" s="47">
        <v>4.0500000000000001E-2</v>
      </c>
      <c r="G37" s="25">
        <f>C37*F37</f>
        <v>64.927575000000004</v>
      </c>
    </row>
    <row r="38" spans="1:7" x14ac:dyDescent="0.2">
      <c r="A38" s="2" t="s">
        <v>18</v>
      </c>
      <c r="B38" s="3"/>
      <c r="C38" s="23">
        <v>1603.15</v>
      </c>
      <c r="D38" s="11"/>
      <c r="E38" s="25"/>
      <c r="F38" s="47">
        <v>1E-3</v>
      </c>
      <c r="G38" s="25">
        <f>C38*F38</f>
        <v>1.6031500000000001</v>
      </c>
    </row>
    <row r="39" spans="1:7" x14ac:dyDescent="0.2">
      <c r="A39" s="2" t="s">
        <v>20</v>
      </c>
      <c r="B39" s="3"/>
      <c r="C39" s="23">
        <v>1603.15</v>
      </c>
      <c r="D39" s="30"/>
      <c r="E39" s="25"/>
      <c r="F39" s="47">
        <v>5.8999999999999999E-3</v>
      </c>
      <c r="G39" s="25">
        <f>C39*F39</f>
        <v>9.4585850000000011</v>
      </c>
    </row>
    <row r="40" spans="1:7" x14ac:dyDescent="0.2">
      <c r="A40" s="2" t="s">
        <v>19</v>
      </c>
      <c r="B40" s="3"/>
      <c r="C40" s="23">
        <v>1603.15</v>
      </c>
      <c r="D40" s="30"/>
      <c r="E40" s="25"/>
      <c r="F40" s="48">
        <v>0.01</v>
      </c>
      <c r="G40" s="25">
        <f>C40*F40</f>
        <v>16.031500000000001</v>
      </c>
    </row>
    <row r="41" spans="1:7" x14ac:dyDescent="0.2">
      <c r="A41" s="73" t="s">
        <v>44</v>
      </c>
      <c r="B41" s="84"/>
      <c r="C41" s="23"/>
      <c r="D41" s="30"/>
      <c r="E41" s="25"/>
      <c r="F41" s="48"/>
      <c r="G41" s="25"/>
    </row>
    <row r="42" spans="1:7" x14ac:dyDescent="0.2">
      <c r="A42" s="2" t="s">
        <v>45</v>
      </c>
      <c r="B42" s="3"/>
      <c r="C42" s="23">
        <f>(1603.15*98.25%)+64.35</f>
        <v>1639.4448750000001</v>
      </c>
      <c r="D42" s="29">
        <v>6.8000000000000005E-2</v>
      </c>
      <c r="E42" s="25">
        <f>C42*D42</f>
        <v>111.48225150000002</v>
      </c>
      <c r="F42" s="5"/>
      <c r="G42" s="25"/>
    </row>
    <row r="43" spans="1:7" x14ac:dyDescent="0.2">
      <c r="A43" s="73" t="s">
        <v>46</v>
      </c>
      <c r="B43" s="84"/>
      <c r="C43" s="23"/>
      <c r="D43" s="29"/>
      <c r="E43" s="25"/>
      <c r="F43" s="5"/>
      <c r="G43" s="25"/>
    </row>
    <row r="44" spans="1:7" x14ac:dyDescent="0.2">
      <c r="A44" s="2" t="s">
        <v>58</v>
      </c>
      <c r="B44" s="3"/>
      <c r="C44" s="23">
        <f>(1603.15*98.25%)+64.35</f>
        <v>1639.4448750000001</v>
      </c>
      <c r="D44" s="50">
        <v>2.4E-2</v>
      </c>
      <c r="E44" s="25">
        <f>C44*D44</f>
        <v>39.346677000000007</v>
      </c>
      <c r="F44" s="5"/>
      <c r="G44" s="25"/>
    </row>
    <row r="45" spans="1:7" x14ac:dyDescent="0.2">
      <c r="A45" s="2" t="s">
        <v>59</v>
      </c>
      <c r="B45" s="3"/>
      <c r="C45" s="23">
        <f>(1603.15*98.25%)+64.35</f>
        <v>1639.4448750000001</v>
      </c>
      <c r="D45" s="57">
        <v>5.0000000000000001E-3</v>
      </c>
      <c r="E45" s="25">
        <f>C45*D45</f>
        <v>8.1972243750000011</v>
      </c>
      <c r="F45" s="5"/>
      <c r="G45" s="25"/>
    </row>
    <row r="46" spans="1:7" x14ac:dyDescent="0.2">
      <c r="A46" s="2" t="s">
        <v>60</v>
      </c>
      <c r="B46" s="3"/>
      <c r="C46" s="19">
        <v>1603.15</v>
      </c>
      <c r="D46" s="59">
        <v>8.6E-3</v>
      </c>
      <c r="E46" s="56">
        <f>C46*D46</f>
        <v>13.787090000000001</v>
      </c>
      <c r="F46" s="9">
        <v>1.29E-2</v>
      </c>
      <c r="G46" s="25">
        <f t="shared" ref="G46" si="0">C46*F46</f>
        <v>20.680635000000002</v>
      </c>
    </row>
    <row r="47" spans="1:7" x14ac:dyDescent="0.2">
      <c r="A47" s="79" t="s">
        <v>62</v>
      </c>
      <c r="B47" s="81"/>
      <c r="C47" s="19"/>
      <c r="D47" s="60"/>
      <c r="E47" s="56"/>
      <c r="F47" s="9"/>
      <c r="G47" s="25"/>
    </row>
    <row r="48" spans="1:7" x14ac:dyDescent="0.2">
      <c r="A48" s="14" t="s">
        <v>47</v>
      </c>
      <c r="B48" s="15"/>
      <c r="C48" s="26"/>
      <c r="D48" s="13"/>
      <c r="E48" s="38">
        <f>SUM(E26:E46)</f>
        <v>404.69241787499999</v>
      </c>
      <c r="F48" s="15"/>
      <c r="G48" s="39">
        <f>SUM(G26:G45)</f>
        <v>610.3828900000002</v>
      </c>
    </row>
    <row r="49" spans="1:7" x14ac:dyDescent="0.2">
      <c r="A49" s="85" t="s">
        <v>26</v>
      </c>
      <c r="B49" s="86"/>
      <c r="C49" s="10"/>
      <c r="D49" s="10"/>
      <c r="E49" s="10">
        <f>6.3*23</f>
        <v>144.9</v>
      </c>
      <c r="F49" s="10"/>
      <c r="G49" s="16"/>
    </row>
    <row r="50" spans="1:7" x14ac:dyDescent="0.2">
      <c r="A50" s="2"/>
      <c r="B50" s="3"/>
      <c r="C50" s="23"/>
      <c r="D50" s="23"/>
      <c r="E50" s="23"/>
      <c r="F50" s="23"/>
      <c r="G50" s="11"/>
    </row>
    <row r="51" spans="1:7" x14ac:dyDescent="0.2">
      <c r="A51" s="73" t="s">
        <v>48</v>
      </c>
      <c r="B51" s="74"/>
      <c r="C51" s="23"/>
      <c r="D51" s="27"/>
      <c r="E51" s="25">
        <f>E24-E48+E49</f>
        <v>1343.3594821249999</v>
      </c>
      <c r="F51" s="23"/>
      <c r="G51" s="11"/>
    </row>
    <row r="52" spans="1:7" x14ac:dyDescent="0.2">
      <c r="A52" s="75" t="s">
        <v>49</v>
      </c>
      <c r="B52" s="87"/>
      <c r="C52" s="23"/>
      <c r="D52" s="51">
        <v>1.4E-2</v>
      </c>
      <c r="E52" s="25">
        <f>E51*D52</f>
        <v>18.80703274975</v>
      </c>
      <c r="F52" s="23"/>
      <c r="G52" s="11"/>
    </row>
    <row r="53" spans="1:7" x14ac:dyDescent="0.2">
      <c r="A53" s="73" t="s">
        <v>13</v>
      </c>
      <c r="B53" s="74"/>
      <c r="C53" s="23"/>
      <c r="D53" s="23"/>
      <c r="E53" s="40">
        <f>E51-E52</f>
        <v>1324.5524493752498</v>
      </c>
      <c r="F53" s="23"/>
      <c r="G53" s="11"/>
    </row>
    <row r="54" spans="1:7" x14ac:dyDescent="0.2">
      <c r="A54" s="19"/>
      <c r="B54" s="13"/>
      <c r="C54" s="26"/>
      <c r="D54" s="26"/>
      <c r="E54" s="26"/>
      <c r="F54" s="26"/>
      <c r="G54" s="12"/>
    </row>
    <row r="56" spans="1:7" x14ac:dyDescent="0.2">
      <c r="E56" s="41"/>
    </row>
  </sheetData>
  <mergeCells count="25">
    <mergeCell ref="A53:B53"/>
    <mergeCell ref="A21:B21"/>
    <mergeCell ref="A22:B22"/>
    <mergeCell ref="A24:D24"/>
    <mergeCell ref="A26:B26"/>
    <mergeCell ref="A27:B27"/>
    <mergeCell ref="A28:B28"/>
    <mergeCell ref="A47:B47"/>
    <mergeCell ref="A41:B41"/>
    <mergeCell ref="A43:B43"/>
    <mergeCell ref="A49:B49"/>
    <mergeCell ref="A51:B51"/>
    <mergeCell ref="A52:B52"/>
    <mergeCell ref="A20:B20"/>
    <mergeCell ref="A5:G5"/>
    <mergeCell ref="A6:G6"/>
    <mergeCell ref="A9:B9"/>
    <mergeCell ref="F9:G9"/>
    <mergeCell ref="A10:B10"/>
    <mergeCell ref="F11:G11"/>
    <mergeCell ref="A12:B12"/>
    <mergeCell ref="F12:G12"/>
    <mergeCell ref="A14:B14"/>
    <mergeCell ref="F14:G14"/>
    <mergeCell ref="F15:G15"/>
  </mergeCells>
  <hyperlinks>
    <hyperlink ref="L15" r:id="rId1" xr:uid="{362EBCB9-0150-4045-9CFE-7980692438D5}"/>
    <hyperlink ref="L16" r:id="rId2" xr:uid="{CF2A77CA-A3C5-BF41-9D92-36B7C862513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2BDD7-CFC2-0E45-B10F-9C8CFCE2A7BE}">
  <dimension ref="A1:L56"/>
  <sheetViews>
    <sheetView zoomScale="110" zoomScaleNormal="110" workbookViewId="0">
      <selection activeCell="B2" sqref="B2"/>
    </sheetView>
  </sheetViews>
  <sheetFormatPr baseColWidth="10" defaultRowHeight="16" x14ac:dyDescent="0.2"/>
  <cols>
    <col min="1" max="1" width="27" bestFit="1" customWidth="1"/>
    <col min="2" max="2" width="17.1640625" customWidth="1"/>
    <col min="3" max="3" width="8.5" customWidth="1"/>
    <col min="4" max="4" width="13.5" customWidth="1"/>
    <col min="5" max="5" width="17.1640625" customWidth="1"/>
    <col min="6" max="6" width="15.33203125" customWidth="1"/>
    <col min="7" max="7" width="21.6640625" bestFit="1" customWidth="1"/>
  </cols>
  <sheetData>
    <row r="1" spans="1:12" x14ac:dyDescent="0.2">
      <c r="A1" s="6" t="s">
        <v>8</v>
      </c>
      <c r="B1" s="7">
        <v>44811</v>
      </c>
    </row>
    <row r="5" spans="1:12" ht="19" x14ac:dyDescent="0.25">
      <c r="A5" s="65" t="s">
        <v>0</v>
      </c>
      <c r="B5" s="65"/>
      <c r="C5" s="65"/>
      <c r="D5" s="65"/>
      <c r="E5" s="65"/>
      <c r="F5" s="65"/>
      <c r="G5" s="65"/>
      <c r="H5" s="1"/>
      <c r="I5" s="1"/>
    </row>
    <row r="6" spans="1:12" x14ac:dyDescent="0.2">
      <c r="A6" s="66" t="s">
        <v>54</v>
      </c>
      <c r="B6" s="66"/>
      <c r="C6" s="66"/>
      <c r="D6" s="66"/>
      <c r="E6" s="66"/>
      <c r="F6" s="66"/>
      <c r="G6" s="66"/>
    </row>
    <row r="7" spans="1:12" x14ac:dyDescent="0.2">
      <c r="A7" s="5"/>
      <c r="B7" s="5"/>
      <c r="C7" s="44"/>
      <c r="D7" s="44"/>
      <c r="E7" s="44"/>
      <c r="F7" s="44"/>
      <c r="G7" s="44"/>
    </row>
    <row r="8" spans="1:12" x14ac:dyDescent="0.2">
      <c r="A8" s="5"/>
      <c r="B8" s="5"/>
      <c r="C8" s="44"/>
      <c r="D8" s="44"/>
      <c r="E8" s="44"/>
      <c r="F8" s="44"/>
      <c r="G8" s="44"/>
    </row>
    <row r="9" spans="1:12" x14ac:dyDescent="0.2">
      <c r="A9" s="67" t="s">
        <v>10</v>
      </c>
      <c r="B9" s="67"/>
      <c r="C9" s="5"/>
      <c r="D9" s="5"/>
      <c r="E9" s="5"/>
      <c r="F9" s="68" t="s">
        <v>28</v>
      </c>
      <c r="G9" s="68"/>
    </row>
    <row r="10" spans="1:12" x14ac:dyDescent="0.2">
      <c r="A10" s="68" t="s">
        <v>27</v>
      </c>
      <c r="B10" s="68"/>
      <c r="C10" s="5"/>
      <c r="D10" s="5"/>
      <c r="E10" s="5"/>
      <c r="F10" s="5" t="s">
        <v>14</v>
      </c>
      <c r="G10" s="5"/>
    </row>
    <row r="11" spans="1:12" x14ac:dyDescent="0.2">
      <c r="A11" s="5" t="s">
        <v>31</v>
      </c>
      <c r="B11" s="5"/>
      <c r="C11" s="5"/>
      <c r="D11" s="5"/>
      <c r="E11" s="5"/>
      <c r="F11" s="68" t="s">
        <v>15</v>
      </c>
      <c r="G11" s="68"/>
    </row>
    <row r="12" spans="1:12" x14ac:dyDescent="0.2">
      <c r="A12" s="68" t="s">
        <v>11</v>
      </c>
      <c r="B12" s="68"/>
      <c r="C12" s="5"/>
      <c r="D12" s="5"/>
      <c r="E12" s="5"/>
      <c r="F12" s="68" t="s">
        <v>29</v>
      </c>
      <c r="G12" s="68"/>
      <c r="L12" t="s">
        <v>57</v>
      </c>
    </row>
    <row r="13" spans="1:12" x14ac:dyDescent="0.2">
      <c r="A13" s="5" t="s">
        <v>30</v>
      </c>
      <c r="B13" s="5"/>
      <c r="C13" s="5"/>
      <c r="D13" s="5"/>
      <c r="E13" s="5"/>
      <c r="F13" s="5"/>
      <c r="G13" s="5"/>
      <c r="L13" t="s">
        <v>21</v>
      </c>
    </row>
    <row r="14" spans="1:12" x14ac:dyDescent="0.2">
      <c r="A14" s="68" t="s">
        <v>32</v>
      </c>
      <c r="B14" s="68"/>
      <c r="C14" s="5"/>
      <c r="D14" s="5"/>
      <c r="E14" s="5"/>
      <c r="F14" s="69" t="s">
        <v>12</v>
      </c>
      <c r="G14" s="70"/>
      <c r="L14" t="s">
        <v>22</v>
      </c>
    </row>
    <row r="15" spans="1:12" x14ac:dyDescent="0.2">
      <c r="A15" s="45"/>
      <c r="B15" s="44"/>
      <c r="C15" s="5"/>
      <c r="D15" s="5"/>
      <c r="E15" s="5"/>
      <c r="F15" s="71"/>
      <c r="G15" s="72"/>
      <c r="K15" t="s">
        <v>18</v>
      </c>
      <c r="L15" s="8" t="s">
        <v>23</v>
      </c>
    </row>
    <row r="16" spans="1:12" x14ac:dyDescent="0.2">
      <c r="B16" s="44"/>
      <c r="C16" s="5"/>
      <c r="D16" s="5"/>
      <c r="E16" s="5"/>
      <c r="F16" s="4"/>
      <c r="G16" s="18"/>
      <c r="K16" t="s">
        <v>24</v>
      </c>
      <c r="L16" s="8" t="s">
        <v>23</v>
      </c>
    </row>
    <row r="17" spans="1:7" x14ac:dyDescent="0.2">
      <c r="A17" s="45" t="s">
        <v>33</v>
      </c>
      <c r="B17" s="44"/>
      <c r="C17" s="5"/>
      <c r="D17" s="5"/>
      <c r="E17" s="5"/>
      <c r="F17" s="5"/>
      <c r="G17" s="5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64" t="s">
        <v>51</v>
      </c>
      <c r="B20" s="64"/>
      <c r="C20" s="22" t="s">
        <v>1</v>
      </c>
      <c r="D20" s="43" t="s">
        <v>2</v>
      </c>
      <c r="E20" s="43" t="s">
        <v>3</v>
      </c>
      <c r="F20" s="37" t="s">
        <v>4</v>
      </c>
      <c r="G20" s="43" t="s">
        <v>5</v>
      </c>
    </row>
    <row r="21" spans="1:7" x14ac:dyDescent="0.2">
      <c r="A21" s="75"/>
      <c r="B21" s="76"/>
      <c r="C21" s="10"/>
      <c r="D21" s="23"/>
      <c r="E21" s="23"/>
      <c r="F21" s="3"/>
      <c r="G21" s="11"/>
    </row>
    <row r="22" spans="1:7" x14ac:dyDescent="0.2">
      <c r="A22" s="77" t="s">
        <v>6</v>
      </c>
      <c r="B22" s="78"/>
      <c r="C22" s="23">
        <v>151.66999999999999</v>
      </c>
      <c r="D22" s="23">
        <v>10.57</v>
      </c>
      <c r="E22" s="24">
        <f>C22*D22</f>
        <v>1603.1518999999998</v>
      </c>
      <c r="F22" s="3"/>
      <c r="G22" s="11"/>
    </row>
    <row r="23" spans="1:7" x14ac:dyDescent="0.2">
      <c r="A23" s="2"/>
      <c r="B23" s="3"/>
      <c r="C23" s="26"/>
      <c r="D23" s="26"/>
      <c r="E23" s="11"/>
      <c r="F23" s="3"/>
      <c r="G23" s="11"/>
    </row>
    <row r="24" spans="1:7" x14ac:dyDescent="0.2">
      <c r="A24" s="79" t="s">
        <v>7</v>
      </c>
      <c r="B24" s="80"/>
      <c r="C24" s="80"/>
      <c r="D24" s="81"/>
      <c r="E24" s="21">
        <f>C22*D22</f>
        <v>1603.1518999999998</v>
      </c>
      <c r="F24" s="13"/>
      <c r="G24" s="11"/>
    </row>
    <row r="25" spans="1:7" x14ac:dyDescent="0.2">
      <c r="A25" s="32" t="s">
        <v>34</v>
      </c>
      <c r="B25" s="33"/>
      <c r="C25" s="35"/>
      <c r="D25" s="35"/>
      <c r="E25" s="34"/>
      <c r="F25" s="3"/>
      <c r="G25" s="10"/>
    </row>
    <row r="26" spans="1:7" x14ac:dyDescent="0.2">
      <c r="A26" s="82" t="s">
        <v>35</v>
      </c>
      <c r="B26" s="83"/>
      <c r="C26" s="23">
        <v>1603.15</v>
      </c>
      <c r="D26" s="29"/>
      <c r="E26" s="23"/>
      <c r="F26" s="46">
        <v>7.0000000000000007E-2</v>
      </c>
      <c r="G26" s="25">
        <f>C26*F26</f>
        <v>112.22050000000002</v>
      </c>
    </row>
    <row r="27" spans="1:7" x14ac:dyDescent="0.2">
      <c r="A27" s="77" t="s">
        <v>16</v>
      </c>
      <c r="B27" s="78"/>
      <c r="C27" s="23">
        <v>1603.15</v>
      </c>
      <c r="D27" s="11"/>
      <c r="E27" s="23"/>
      <c r="F27" s="47">
        <v>3.0000000000000001E-3</v>
      </c>
      <c r="G27" s="25">
        <f>C27*F27</f>
        <v>4.80945</v>
      </c>
    </row>
    <row r="28" spans="1:7" x14ac:dyDescent="0.2">
      <c r="A28" s="77" t="s">
        <v>36</v>
      </c>
      <c r="B28" s="78"/>
      <c r="C28" s="23">
        <v>1603.15</v>
      </c>
      <c r="D28" s="28"/>
      <c r="E28" s="25"/>
      <c r="F28" s="47">
        <v>2.4E-2</v>
      </c>
      <c r="G28" s="25">
        <f>C28*F28</f>
        <v>38.4756</v>
      </c>
    </row>
    <row r="29" spans="1:7" x14ac:dyDescent="0.2">
      <c r="A29" s="2" t="s">
        <v>25</v>
      </c>
      <c r="B29" s="3"/>
      <c r="C29" s="23">
        <v>1603.15</v>
      </c>
      <c r="D29" s="29"/>
      <c r="E29" s="49">
        <v>64.349999999999994</v>
      </c>
      <c r="F29" s="47"/>
      <c r="G29" s="25">
        <v>64.349999999999994</v>
      </c>
    </row>
    <row r="30" spans="1:7" x14ac:dyDescent="0.2">
      <c r="A30" s="2" t="s">
        <v>17</v>
      </c>
      <c r="B30" s="3"/>
      <c r="C30" s="23">
        <v>1603.15</v>
      </c>
      <c r="D30" s="11"/>
      <c r="E30" s="25"/>
      <c r="F30" s="47">
        <v>3.4500000000000003E-2</v>
      </c>
      <c r="G30" s="25">
        <f>C30*F30</f>
        <v>55.308675000000008</v>
      </c>
    </row>
    <row r="31" spans="1:7" x14ac:dyDescent="0.2">
      <c r="A31" s="42" t="s">
        <v>40</v>
      </c>
      <c r="B31" s="3"/>
      <c r="C31" s="23"/>
      <c r="D31" s="11"/>
      <c r="E31" s="25"/>
      <c r="F31" s="47"/>
      <c r="G31" s="25"/>
    </row>
    <row r="32" spans="1:7" x14ac:dyDescent="0.2">
      <c r="A32" s="2" t="s">
        <v>37</v>
      </c>
      <c r="B32" s="3"/>
      <c r="C32" s="23">
        <v>1603.15</v>
      </c>
      <c r="D32" s="29">
        <v>6.9000000000000006E-2</v>
      </c>
      <c r="E32" s="25">
        <f>C32*D32</f>
        <v>110.61735000000002</v>
      </c>
      <c r="F32" s="47">
        <v>8.5500000000000007E-2</v>
      </c>
      <c r="G32" s="25">
        <f>C32*F32</f>
        <v>137.06932500000002</v>
      </c>
    </row>
    <row r="33" spans="1:7" x14ac:dyDescent="0.2">
      <c r="A33" s="2" t="s">
        <v>38</v>
      </c>
      <c r="B33" s="3"/>
      <c r="C33" s="23">
        <v>1603.15</v>
      </c>
      <c r="D33" s="29">
        <v>4.0000000000000001E-3</v>
      </c>
      <c r="E33" s="25">
        <f>C33*D33</f>
        <v>6.4126000000000003</v>
      </c>
      <c r="F33" s="47">
        <v>1.9E-2</v>
      </c>
      <c r="G33" s="25">
        <f>C33*F33</f>
        <v>30.459849999999999</v>
      </c>
    </row>
    <row r="34" spans="1:7" x14ac:dyDescent="0.2">
      <c r="A34" s="52"/>
      <c r="B34" s="3"/>
      <c r="C34" s="23">
        <v>1603.15</v>
      </c>
      <c r="D34" s="29">
        <v>3.15E-2</v>
      </c>
      <c r="E34" s="25">
        <f>C34*D34</f>
        <v>50.499225000000003</v>
      </c>
      <c r="F34" s="47">
        <v>4.7199999999999999E-2</v>
      </c>
      <c r="G34" s="25">
        <f>C34*F34</f>
        <v>75.668680000000009</v>
      </c>
    </row>
    <row r="35" spans="1:7" x14ac:dyDescent="0.2">
      <c r="A35" s="42" t="s">
        <v>41</v>
      </c>
      <c r="B35" s="3"/>
      <c r="C35" s="23"/>
      <c r="D35" s="29"/>
      <c r="E35" s="25"/>
      <c r="F35" s="47"/>
      <c r="G35" s="25"/>
    </row>
    <row r="36" spans="1:7" x14ac:dyDescent="0.2">
      <c r="A36" s="42" t="s">
        <v>42</v>
      </c>
      <c r="B36" s="3"/>
      <c r="C36" s="23"/>
      <c r="D36" s="29"/>
      <c r="E36" s="25"/>
      <c r="F36" s="47"/>
      <c r="G36" s="25"/>
    </row>
    <row r="37" spans="1:7" x14ac:dyDescent="0.2">
      <c r="A37" s="2" t="s">
        <v>43</v>
      </c>
      <c r="B37" s="3"/>
      <c r="C37" s="23">
        <v>1603.15</v>
      </c>
      <c r="D37" s="29"/>
      <c r="E37" s="25"/>
      <c r="F37" s="47">
        <v>4.0500000000000001E-2</v>
      </c>
      <c r="G37" s="25">
        <f>C37*F37</f>
        <v>64.927575000000004</v>
      </c>
    </row>
    <row r="38" spans="1:7" x14ac:dyDescent="0.2">
      <c r="A38" s="2" t="s">
        <v>18</v>
      </c>
      <c r="B38" s="3"/>
      <c r="C38" s="23">
        <v>1603.15</v>
      </c>
      <c r="D38" s="11"/>
      <c r="E38" s="25"/>
      <c r="F38" s="47">
        <v>1E-3</v>
      </c>
      <c r="G38" s="25">
        <f>C38*F38</f>
        <v>1.6031500000000001</v>
      </c>
    </row>
    <row r="39" spans="1:7" x14ac:dyDescent="0.2">
      <c r="A39" s="2" t="s">
        <v>20</v>
      </c>
      <c r="B39" s="3"/>
      <c r="C39" s="23">
        <v>1603.15</v>
      </c>
      <c r="D39" s="30"/>
      <c r="E39" s="25"/>
      <c r="F39" s="47">
        <v>5.8999999999999999E-3</v>
      </c>
      <c r="G39" s="25">
        <f>C39*F39</f>
        <v>9.4585850000000011</v>
      </c>
    </row>
    <row r="40" spans="1:7" x14ac:dyDescent="0.2">
      <c r="A40" s="2" t="s">
        <v>19</v>
      </c>
      <c r="B40" s="3"/>
      <c r="C40" s="23">
        <v>1603.15</v>
      </c>
      <c r="D40" s="30"/>
      <c r="E40" s="25"/>
      <c r="F40" s="48">
        <v>0.01</v>
      </c>
      <c r="G40" s="25">
        <f>C40*F40</f>
        <v>16.031500000000001</v>
      </c>
    </row>
    <row r="41" spans="1:7" x14ac:dyDescent="0.2">
      <c r="A41" s="73" t="s">
        <v>44</v>
      </c>
      <c r="B41" s="84"/>
      <c r="C41" s="23"/>
      <c r="D41" s="30"/>
      <c r="E41" s="25"/>
      <c r="F41" s="48"/>
      <c r="G41" s="25"/>
    </row>
    <row r="42" spans="1:7" x14ac:dyDescent="0.2">
      <c r="A42" s="2" t="s">
        <v>45</v>
      </c>
      <c r="B42" s="3"/>
      <c r="C42" s="23">
        <f>(1603.15*98.25%)+64.35</f>
        <v>1639.4448750000001</v>
      </c>
      <c r="D42" s="29">
        <v>6.8000000000000005E-2</v>
      </c>
      <c r="E42" s="25">
        <f>C42*D42</f>
        <v>111.48225150000002</v>
      </c>
      <c r="F42" s="5"/>
      <c r="G42" s="25"/>
    </row>
    <row r="43" spans="1:7" x14ac:dyDescent="0.2">
      <c r="A43" s="73" t="s">
        <v>46</v>
      </c>
      <c r="B43" s="84"/>
      <c r="C43" s="23"/>
      <c r="D43" s="29"/>
      <c r="E43" s="25"/>
      <c r="F43" s="5"/>
      <c r="G43" s="25"/>
    </row>
    <row r="44" spans="1:7" x14ac:dyDescent="0.2">
      <c r="A44" s="2" t="s">
        <v>58</v>
      </c>
      <c r="B44" s="3"/>
      <c r="C44" s="23">
        <f>(1603.15*98.25%)+64.35</f>
        <v>1639.4448750000001</v>
      </c>
      <c r="D44" s="50">
        <v>2.4E-2</v>
      </c>
      <c r="E44" s="25">
        <f>C44*D44</f>
        <v>39.346677000000007</v>
      </c>
      <c r="F44" s="5"/>
      <c r="G44" s="25"/>
    </row>
    <row r="45" spans="1:7" x14ac:dyDescent="0.2">
      <c r="A45" s="2" t="s">
        <v>59</v>
      </c>
      <c r="B45" s="3"/>
      <c r="C45" s="23">
        <f>(1603.15*98.25%)+64.35</f>
        <v>1639.4448750000001</v>
      </c>
      <c r="D45" s="57">
        <v>5.0000000000000001E-3</v>
      </c>
      <c r="E45" s="25">
        <f>C45*D45</f>
        <v>8.1972243750000011</v>
      </c>
      <c r="F45" s="5"/>
      <c r="G45" s="25"/>
    </row>
    <row r="46" spans="1:7" x14ac:dyDescent="0.2">
      <c r="A46" s="2" t="s">
        <v>60</v>
      </c>
      <c r="B46" s="3"/>
      <c r="C46" s="19">
        <v>1603.15</v>
      </c>
      <c r="D46" s="59">
        <v>8.6E-3</v>
      </c>
      <c r="E46" s="56">
        <f>C46*D46</f>
        <v>13.787090000000001</v>
      </c>
      <c r="F46" s="9">
        <v>1.29E-2</v>
      </c>
      <c r="G46" s="25">
        <f t="shared" ref="G46" si="0">C46*F46</f>
        <v>20.680635000000002</v>
      </c>
    </row>
    <row r="47" spans="1:7" x14ac:dyDescent="0.2">
      <c r="A47" s="79" t="s">
        <v>62</v>
      </c>
      <c r="B47" s="81"/>
      <c r="C47" s="19"/>
      <c r="D47" s="60"/>
      <c r="E47" s="56"/>
      <c r="F47" s="9"/>
      <c r="G47" s="25"/>
    </row>
    <row r="48" spans="1:7" x14ac:dyDescent="0.2">
      <c r="A48" s="14" t="s">
        <v>47</v>
      </c>
      <c r="B48" s="15"/>
      <c r="C48" s="19"/>
      <c r="D48" s="62"/>
      <c r="E48" s="63">
        <f>SUM(E26:E46)</f>
        <v>404.69241787499999</v>
      </c>
      <c r="F48" s="15"/>
      <c r="G48" s="39">
        <f>SUM(G26:G45)</f>
        <v>610.3828900000002</v>
      </c>
    </row>
    <row r="49" spans="1:7" x14ac:dyDescent="0.2">
      <c r="A49" s="85" t="s">
        <v>26</v>
      </c>
      <c r="B49" s="86"/>
      <c r="C49" s="10"/>
      <c r="D49" s="23"/>
      <c r="E49" s="10">
        <f>6.3*20</f>
        <v>126</v>
      </c>
      <c r="F49" s="10"/>
      <c r="G49" s="16"/>
    </row>
    <row r="50" spans="1:7" x14ac:dyDescent="0.2">
      <c r="A50" s="2"/>
      <c r="B50" s="3"/>
      <c r="C50" s="23"/>
      <c r="D50" s="23"/>
      <c r="E50" s="23"/>
      <c r="F50" s="23"/>
      <c r="G50" s="11"/>
    </row>
    <row r="51" spans="1:7" x14ac:dyDescent="0.2">
      <c r="A51" s="73" t="s">
        <v>48</v>
      </c>
      <c r="B51" s="74"/>
      <c r="C51" s="23"/>
      <c r="D51" s="27"/>
      <c r="E51" s="25">
        <f>E24-E48+E49</f>
        <v>1324.4594821249998</v>
      </c>
      <c r="F51" s="23"/>
      <c r="G51" s="11"/>
    </row>
    <row r="52" spans="1:7" x14ac:dyDescent="0.2">
      <c r="A52" s="75" t="s">
        <v>49</v>
      </c>
      <c r="B52" s="87"/>
      <c r="C52" s="23"/>
      <c r="D52" s="51">
        <v>1.4E-2</v>
      </c>
      <c r="E52" s="25">
        <f>E51*D52</f>
        <v>18.542432749749999</v>
      </c>
      <c r="F52" s="23"/>
      <c r="G52" s="11"/>
    </row>
    <row r="53" spans="1:7" x14ac:dyDescent="0.2">
      <c r="A53" s="73" t="s">
        <v>13</v>
      </c>
      <c r="B53" s="74"/>
      <c r="C53" s="23"/>
      <c r="D53" s="23"/>
      <c r="E53" s="40">
        <f>E51-E52</f>
        <v>1305.9170493752497</v>
      </c>
      <c r="F53" s="23"/>
      <c r="G53" s="11"/>
    </row>
    <row r="54" spans="1:7" x14ac:dyDescent="0.2">
      <c r="A54" s="19"/>
      <c r="B54" s="13"/>
      <c r="C54" s="26"/>
      <c r="D54" s="26"/>
      <c r="E54" s="26"/>
      <c r="F54" s="26"/>
      <c r="G54" s="12"/>
    </row>
    <row r="56" spans="1:7" x14ac:dyDescent="0.2">
      <c r="E56" s="41"/>
    </row>
  </sheetData>
  <mergeCells count="25">
    <mergeCell ref="A53:B53"/>
    <mergeCell ref="A21:B21"/>
    <mergeCell ref="A22:B22"/>
    <mergeCell ref="A24:D24"/>
    <mergeCell ref="A26:B26"/>
    <mergeCell ref="A27:B27"/>
    <mergeCell ref="A28:B28"/>
    <mergeCell ref="A47:B47"/>
    <mergeCell ref="A41:B41"/>
    <mergeCell ref="A43:B43"/>
    <mergeCell ref="A49:B49"/>
    <mergeCell ref="A51:B51"/>
    <mergeCell ref="A52:B52"/>
    <mergeCell ref="A20:B20"/>
    <mergeCell ref="A5:G5"/>
    <mergeCell ref="A6:G6"/>
    <mergeCell ref="A9:B9"/>
    <mergeCell ref="F9:G9"/>
    <mergeCell ref="A10:B10"/>
    <mergeCell ref="F11:G11"/>
    <mergeCell ref="A12:B12"/>
    <mergeCell ref="F12:G12"/>
    <mergeCell ref="A14:B14"/>
    <mergeCell ref="F14:G14"/>
    <mergeCell ref="F15:G15"/>
  </mergeCells>
  <hyperlinks>
    <hyperlink ref="L15" r:id="rId1" xr:uid="{196CB840-4588-C246-A2F4-2AC8B0103E35}"/>
    <hyperlink ref="L16" r:id="rId2" xr:uid="{7D1B55EF-26AF-DB41-B6C2-9869DCFBA2F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67F7-2CC0-8C4A-B5DA-20CA93050BAA}">
  <dimension ref="A1:L56"/>
  <sheetViews>
    <sheetView zoomScale="110" zoomScaleNormal="110" workbookViewId="0">
      <selection activeCell="B2" sqref="B2"/>
    </sheetView>
  </sheetViews>
  <sheetFormatPr baseColWidth="10" defaultRowHeight="16" x14ac:dyDescent="0.2"/>
  <cols>
    <col min="1" max="1" width="27" bestFit="1" customWidth="1"/>
    <col min="2" max="2" width="17.1640625" customWidth="1"/>
    <col min="3" max="3" width="8.5" customWidth="1"/>
    <col min="4" max="4" width="13.5" customWidth="1"/>
    <col min="5" max="5" width="17.1640625" customWidth="1"/>
    <col min="6" max="6" width="15.33203125" customWidth="1"/>
    <col min="7" max="7" width="21.6640625" bestFit="1" customWidth="1"/>
  </cols>
  <sheetData>
    <row r="1" spans="1:12" x14ac:dyDescent="0.2">
      <c r="A1" s="6" t="s">
        <v>8</v>
      </c>
      <c r="B1" s="7">
        <v>44811</v>
      </c>
    </row>
    <row r="5" spans="1:12" ht="19" x14ac:dyDescent="0.25">
      <c r="A5" s="65" t="s">
        <v>0</v>
      </c>
      <c r="B5" s="65"/>
      <c r="C5" s="65"/>
      <c r="D5" s="65"/>
      <c r="E5" s="65"/>
      <c r="F5" s="65"/>
      <c r="G5" s="65"/>
      <c r="H5" s="1"/>
      <c r="I5" s="1"/>
    </row>
    <row r="6" spans="1:12" x14ac:dyDescent="0.2">
      <c r="A6" s="66" t="s">
        <v>55</v>
      </c>
      <c r="B6" s="66"/>
      <c r="C6" s="66"/>
      <c r="D6" s="66"/>
      <c r="E6" s="66"/>
      <c r="F6" s="66"/>
      <c r="G6" s="66"/>
    </row>
    <row r="7" spans="1:12" x14ac:dyDescent="0.2">
      <c r="A7" s="5"/>
      <c r="B7" s="5"/>
      <c r="C7" s="44"/>
      <c r="D7" s="44"/>
      <c r="E7" s="44"/>
      <c r="F7" s="44"/>
      <c r="G7" s="44"/>
    </row>
    <row r="8" spans="1:12" x14ac:dyDescent="0.2">
      <c r="A8" s="5"/>
      <c r="B8" s="5"/>
      <c r="C8" s="44"/>
      <c r="D8" s="44"/>
      <c r="E8" s="44"/>
      <c r="F8" s="44"/>
      <c r="G8" s="44"/>
    </row>
    <row r="9" spans="1:12" x14ac:dyDescent="0.2">
      <c r="A9" s="67" t="s">
        <v>10</v>
      </c>
      <c r="B9" s="67"/>
      <c r="C9" s="5"/>
      <c r="D9" s="5"/>
      <c r="E9" s="5"/>
      <c r="F9" s="68" t="s">
        <v>28</v>
      </c>
      <c r="G9" s="68"/>
    </row>
    <row r="10" spans="1:12" x14ac:dyDescent="0.2">
      <c r="A10" s="68" t="s">
        <v>27</v>
      </c>
      <c r="B10" s="68"/>
      <c r="C10" s="5"/>
      <c r="D10" s="5"/>
      <c r="E10" s="5"/>
      <c r="F10" s="5" t="s">
        <v>14</v>
      </c>
      <c r="G10" s="5"/>
    </row>
    <row r="11" spans="1:12" x14ac:dyDescent="0.2">
      <c r="A11" s="5" t="s">
        <v>31</v>
      </c>
      <c r="B11" s="5"/>
      <c r="C11" s="5"/>
      <c r="D11" s="5"/>
      <c r="E11" s="5"/>
      <c r="F11" s="68" t="s">
        <v>15</v>
      </c>
      <c r="G11" s="68"/>
    </row>
    <row r="12" spans="1:12" x14ac:dyDescent="0.2">
      <c r="A12" s="68" t="s">
        <v>11</v>
      </c>
      <c r="B12" s="68"/>
      <c r="C12" s="5"/>
      <c r="D12" s="5"/>
      <c r="E12" s="5"/>
      <c r="F12" s="68" t="s">
        <v>29</v>
      </c>
      <c r="G12" s="68"/>
      <c r="L12" t="s">
        <v>57</v>
      </c>
    </row>
    <row r="13" spans="1:12" x14ac:dyDescent="0.2">
      <c r="A13" s="5" t="s">
        <v>30</v>
      </c>
      <c r="B13" s="5"/>
      <c r="C13" s="5"/>
      <c r="D13" s="5"/>
      <c r="E13" s="5"/>
      <c r="F13" s="5"/>
      <c r="G13" s="5"/>
      <c r="L13" t="s">
        <v>21</v>
      </c>
    </row>
    <row r="14" spans="1:12" x14ac:dyDescent="0.2">
      <c r="A14" s="68" t="s">
        <v>32</v>
      </c>
      <c r="B14" s="68"/>
      <c r="C14" s="5"/>
      <c r="D14" s="5"/>
      <c r="E14" s="5"/>
      <c r="F14" s="69" t="s">
        <v>12</v>
      </c>
      <c r="G14" s="70"/>
      <c r="L14" t="s">
        <v>22</v>
      </c>
    </row>
    <row r="15" spans="1:12" x14ac:dyDescent="0.2">
      <c r="A15" s="45"/>
      <c r="B15" s="44"/>
      <c r="C15" s="5"/>
      <c r="D15" s="5"/>
      <c r="E15" s="5"/>
      <c r="F15" s="71"/>
      <c r="G15" s="72"/>
      <c r="K15" t="s">
        <v>18</v>
      </c>
      <c r="L15" s="8" t="s">
        <v>23</v>
      </c>
    </row>
    <row r="16" spans="1:12" x14ac:dyDescent="0.2">
      <c r="B16" s="44"/>
      <c r="C16" s="5"/>
      <c r="D16" s="5"/>
      <c r="E16" s="5"/>
      <c r="F16" s="4"/>
      <c r="G16" s="18"/>
      <c r="K16" t="s">
        <v>24</v>
      </c>
      <c r="L16" s="8" t="s">
        <v>23</v>
      </c>
    </row>
    <row r="17" spans="1:7" x14ac:dyDescent="0.2">
      <c r="A17" s="45" t="s">
        <v>33</v>
      </c>
      <c r="B17" s="44"/>
      <c r="C17" s="5"/>
      <c r="D17" s="5"/>
      <c r="E17" s="5"/>
      <c r="F17" s="5"/>
      <c r="G17" s="5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64" t="s">
        <v>51</v>
      </c>
      <c r="B20" s="64"/>
      <c r="C20" s="22" t="s">
        <v>1</v>
      </c>
      <c r="D20" s="43" t="s">
        <v>2</v>
      </c>
      <c r="E20" s="43" t="s">
        <v>3</v>
      </c>
      <c r="F20" s="37" t="s">
        <v>4</v>
      </c>
      <c r="G20" s="43" t="s">
        <v>5</v>
      </c>
    </row>
    <row r="21" spans="1:7" x14ac:dyDescent="0.2">
      <c r="A21" s="75"/>
      <c r="B21" s="76"/>
      <c r="C21" s="10"/>
      <c r="D21" s="23"/>
      <c r="E21" s="23"/>
      <c r="F21" s="3"/>
      <c r="G21" s="11"/>
    </row>
    <row r="22" spans="1:7" x14ac:dyDescent="0.2">
      <c r="A22" s="77" t="s">
        <v>6</v>
      </c>
      <c r="B22" s="78"/>
      <c r="C22" s="23">
        <v>151.66999999999999</v>
      </c>
      <c r="D22" s="23">
        <v>10.85</v>
      </c>
      <c r="E22" s="24">
        <f>C22*D22</f>
        <v>1645.6194999999998</v>
      </c>
      <c r="F22" s="3"/>
      <c r="G22" s="11"/>
    </row>
    <row r="23" spans="1:7" x14ac:dyDescent="0.2">
      <c r="A23" s="2"/>
      <c r="B23" s="3"/>
      <c r="C23" s="26"/>
      <c r="D23" s="26"/>
      <c r="E23" s="11"/>
      <c r="F23" s="3"/>
      <c r="G23" s="11"/>
    </row>
    <row r="24" spans="1:7" x14ac:dyDescent="0.2">
      <c r="A24" s="79" t="s">
        <v>7</v>
      </c>
      <c r="B24" s="80"/>
      <c r="C24" s="80"/>
      <c r="D24" s="81"/>
      <c r="E24" s="21">
        <f>C22*D22</f>
        <v>1645.6194999999998</v>
      </c>
      <c r="F24" s="13"/>
      <c r="G24" s="11"/>
    </row>
    <row r="25" spans="1:7" x14ac:dyDescent="0.2">
      <c r="A25" s="32" t="s">
        <v>34</v>
      </c>
      <c r="B25" s="33"/>
      <c r="C25" s="35"/>
      <c r="D25" s="35"/>
      <c r="E25" s="34"/>
      <c r="F25" s="3"/>
      <c r="G25" s="10"/>
    </row>
    <row r="26" spans="1:7" x14ac:dyDescent="0.2">
      <c r="A26" s="82" t="s">
        <v>35</v>
      </c>
      <c r="B26" s="83"/>
      <c r="C26" s="53">
        <v>1645.62</v>
      </c>
      <c r="D26" s="29"/>
      <c r="E26" s="23"/>
      <c r="F26" s="46">
        <v>7.0000000000000007E-2</v>
      </c>
      <c r="G26" s="25">
        <f>C26*F26</f>
        <v>115.1934</v>
      </c>
    </row>
    <row r="27" spans="1:7" x14ac:dyDescent="0.2">
      <c r="A27" s="77" t="s">
        <v>16</v>
      </c>
      <c r="B27" s="78"/>
      <c r="C27" s="53">
        <v>1645.62</v>
      </c>
      <c r="D27" s="11"/>
      <c r="E27" s="23"/>
      <c r="F27" s="47">
        <v>3.0000000000000001E-3</v>
      </c>
      <c r="G27" s="25">
        <f>C27*F27</f>
        <v>4.9368599999999994</v>
      </c>
    </row>
    <row r="28" spans="1:7" x14ac:dyDescent="0.2">
      <c r="A28" s="77" t="s">
        <v>36</v>
      </c>
      <c r="B28" s="78"/>
      <c r="C28" s="53">
        <v>1645.62</v>
      </c>
      <c r="D28" s="28"/>
      <c r="E28" s="25"/>
      <c r="F28" s="47">
        <v>2.4E-2</v>
      </c>
      <c r="G28" s="25">
        <f>C28*F28</f>
        <v>39.494879999999995</v>
      </c>
    </row>
    <row r="29" spans="1:7" x14ac:dyDescent="0.2">
      <c r="A29" s="2" t="s">
        <v>25</v>
      </c>
      <c r="B29" s="3"/>
      <c r="C29" s="53">
        <v>1645.62</v>
      </c>
      <c r="D29" s="29"/>
      <c r="E29" s="49">
        <v>64.349999999999994</v>
      </c>
      <c r="F29" s="47"/>
      <c r="G29" s="25">
        <v>64.349999999999994</v>
      </c>
    </row>
    <row r="30" spans="1:7" x14ac:dyDescent="0.2">
      <c r="A30" s="2" t="s">
        <v>17</v>
      </c>
      <c r="B30" s="3"/>
      <c r="C30" s="53">
        <v>1645.62</v>
      </c>
      <c r="D30" s="11"/>
      <c r="E30" s="25"/>
      <c r="F30" s="47">
        <v>3.4500000000000003E-2</v>
      </c>
      <c r="G30" s="25">
        <f>C30*F30</f>
        <v>56.773890000000002</v>
      </c>
    </row>
    <row r="31" spans="1:7" x14ac:dyDescent="0.2">
      <c r="A31" s="42" t="s">
        <v>40</v>
      </c>
      <c r="B31" s="3"/>
      <c r="C31" s="23"/>
      <c r="D31" s="11"/>
      <c r="E31" s="25"/>
      <c r="F31" s="47"/>
      <c r="G31" s="25"/>
    </row>
    <row r="32" spans="1:7" x14ac:dyDescent="0.2">
      <c r="A32" s="2" t="s">
        <v>37</v>
      </c>
      <c r="B32" s="3"/>
      <c r="C32" s="53">
        <v>1645.62</v>
      </c>
      <c r="D32" s="29">
        <v>6.9000000000000006E-2</v>
      </c>
      <c r="E32" s="25">
        <f>C32*D32</f>
        <v>113.54778</v>
      </c>
      <c r="F32" s="47">
        <v>8.5500000000000007E-2</v>
      </c>
      <c r="G32" s="25">
        <f>C32*F32</f>
        <v>140.70051000000001</v>
      </c>
    </row>
    <row r="33" spans="1:7" x14ac:dyDescent="0.2">
      <c r="A33" s="2" t="s">
        <v>38</v>
      </c>
      <c r="B33" s="3"/>
      <c r="C33" s="53">
        <v>1645.62</v>
      </c>
      <c r="D33" s="29">
        <v>4.0000000000000001E-3</v>
      </c>
      <c r="E33" s="25">
        <f>C33*D33</f>
        <v>6.5824799999999994</v>
      </c>
      <c r="F33" s="47">
        <v>1.9E-2</v>
      </c>
      <c r="G33" s="25">
        <f>C33*F33</f>
        <v>31.266779999999997</v>
      </c>
    </row>
    <row r="34" spans="1:7" x14ac:dyDescent="0.2">
      <c r="A34" s="52" t="s">
        <v>39</v>
      </c>
      <c r="B34" s="3"/>
      <c r="C34" s="53">
        <v>1645.62</v>
      </c>
      <c r="D34" s="29">
        <v>3.15E-2</v>
      </c>
      <c r="E34" s="25">
        <f>C34*D34</f>
        <v>51.837029999999999</v>
      </c>
      <c r="F34" s="47">
        <v>4.7199999999999999E-2</v>
      </c>
      <c r="G34" s="25">
        <f>C34*F34</f>
        <v>77.673263999999989</v>
      </c>
    </row>
    <row r="35" spans="1:7" x14ac:dyDescent="0.2">
      <c r="A35" s="42" t="s">
        <v>41</v>
      </c>
      <c r="B35" s="3"/>
      <c r="C35" s="23"/>
      <c r="D35" s="29"/>
      <c r="E35" s="25"/>
      <c r="F35" s="47"/>
      <c r="G35" s="25"/>
    </row>
    <row r="36" spans="1:7" x14ac:dyDescent="0.2">
      <c r="A36" s="42" t="s">
        <v>42</v>
      </c>
      <c r="B36" s="3"/>
      <c r="C36" s="23"/>
      <c r="D36" s="29"/>
      <c r="E36" s="25"/>
      <c r="F36" s="47"/>
      <c r="G36" s="25"/>
    </row>
    <row r="37" spans="1:7" x14ac:dyDescent="0.2">
      <c r="A37" s="2" t="s">
        <v>43</v>
      </c>
      <c r="B37" s="3"/>
      <c r="C37" s="53">
        <v>1645.62</v>
      </c>
      <c r="D37" s="29"/>
      <c r="E37" s="25"/>
      <c r="F37" s="47">
        <v>4.0500000000000001E-2</v>
      </c>
      <c r="G37" s="25">
        <f>C37*F37</f>
        <v>66.64761</v>
      </c>
    </row>
    <row r="38" spans="1:7" x14ac:dyDescent="0.2">
      <c r="A38" s="2" t="s">
        <v>18</v>
      </c>
      <c r="B38" s="3"/>
      <c r="C38" s="53">
        <v>1645.62</v>
      </c>
      <c r="D38" s="11"/>
      <c r="E38" s="25"/>
      <c r="F38" s="47">
        <v>1E-3</v>
      </c>
      <c r="G38" s="25">
        <f>C38*F38</f>
        <v>1.6456199999999999</v>
      </c>
    </row>
    <row r="39" spans="1:7" x14ac:dyDescent="0.2">
      <c r="A39" s="2" t="s">
        <v>20</v>
      </c>
      <c r="B39" s="3"/>
      <c r="C39" s="53">
        <v>1645.62</v>
      </c>
      <c r="D39" s="30"/>
      <c r="E39" s="25"/>
      <c r="F39" s="47">
        <v>5.8999999999999999E-3</v>
      </c>
      <c r="G39" s="25">
        <f>C39*F39</f>
        <v>9.7091579999999986</v>
      </c>
    </row>
    <row r="40" spans="1:7" x14ac:dyDescent="0.2">
      <c r="A40" s="2" t="s">
        <v>19</v>
      </c>
      <c r="B40" s="3"/>
      <c r="C40" s="53">
        <v>1645.62</v>
      </c>
      <c r="D40" s="30"/>
      <c r="E40" s="25"/>
      <c r="F40" s="48">
        <v>0.01</v>
      </c>
      <c r="G40" s="25">
        <f>C40*F40</f>
        <v>16.456199999999999</v>
      </c>
    </row>
    <row r="41" spans="1:7" x14ac:dyDescent="0.2">
      <c r="A41" s="73" t="s">
        <v>44</v>
      </c>
      <c r="B41" s="84"/>
      <c r="C41" s="23"/>
      <c r="D41" s="30"/>
      <c r="E41" s="25"/>
      <c r="F41" s="48"/>
      <c r="G41" s="25"/>
    </row>
    <row r="42" spans="1:7" x14ac:dyDescent="0.2">
      <c r="A42" s="2" t="s">
        <v>45</v>
      </c>
      <c r="B42" s="3"/>
      <c r="C42" s="53">
        <f>(1645.62*98.25%)+64.35</f>
        <v>1681.1716499999998</v>
      </c>
      <c r="D42" s="29">
        <v>6.8000000000000005E-2</v>
      </c>
      <c r="E42" s="25">
        <f>C42*D42</f>
        <v>114.3196722</v>
      </c>
      <c r="F42" s="5"/>
      <c r="G42" s="25"/>
    </row>
    <row r="43" spans="1:7" x14ac:dyDescent="0.2">
      <c r="A43" s="73" t="s">
        <v>46</v>
      </c>
      <c r="B43" s="84"/>
      <c r="C43" s="23"/>
      <c r="D43" s="29"/>
      <c r="E43" s="25"/>
      <c r="F43" s="5"/>
      <c r="G43" s="25"/>
    </row>
    <row r="44" spans="1:7" x14ac:dyDescent="0.2">
      <c r="A44" s="2" t="s">
        <v>58</v>
      </c>
      <c r="B44" s="3"/>
      <c r="C44" s="53">
        <f>(1645.62*98.25%)+64.35</f>
        <v>1681.1716499999998</v>
      </c>
      <c r="D44" s="50">
        <v>2.4E-2</v>
      </c>
      <c r="E44" s="25">
        <f>C44*D44</f>
        <v>40.348119599999997</v>
      </c>
      <c r="F44" s="5"/>
      <c r="G44" s="25"/>
    </row>
    <row r="45" spans="1:7" x14ac:dyDescent="0.2">
      <c r="A45" s="2" t="s">
        <v>59</v>
      </c>
      <c r="B45" s="3"/>
      <c r="C45" s="53">
        <f>(1645.62*98.25%)+64.35</f>
        <v>1681.1716499999998</v>
      </c>
      <c r="D45" s="57">
        <v>5.0000000000000001E-3</v>
      </c>
      <c r="E45" s="25">
        <f>C45*D45</f>
        <v>8.4058582499999996</v>
      </c>
      <c r="F45" s="5"/>
      <c r="G45" s="25"/>
    </row>
    <row r="46" spans="1:7" x14ac:dyDescent="0.2">
      <c r="A46" s="2" t="s">
        <v>60</v>
      </c>
      <c r="B46" s="3"/>
      <c r="C46" s="55">
        <v>1645.62</v>
      </c>
      <c r="D46" s="59">
        <v>8.6E-3</v>
      </c>
      <c r="E46" s="56">
        <f>C46*D46</f>
        <v>14.152331999999999</v>
      </c>
      <c r="F46" s="9">
        <v>1.29E-2</v>
      </c>
      <c r="G46" s="25">
        <f t="shared" ref="G46" si="0">C46*F46</f>
        <v>21.228497999999998</v>
      </c>
    </row>
    <row r="47" spans="1:7" x14ac:dyDescent="0.2">
      <c r="A47" s="79" t="s">
        <v>62</v>
      </c>
      <c r="B47" s="81"/>
      <c r="C47" s="61"/>
      <c r="D47" s="60"/>
      <c r="E47" s="56"/>
      <c r="F47" s="9"/>
      <c r="G47" s="25"/>
    </row>
    <row r="48" spans="1:7" x14ac:dyDescent="0.2">
      <c r="A48" s="14" t="s">
        <v>47</v>
      </c>
      <c r="B48" s="15"/>
      <c r="C48" s="26"/>
      <c r="D48" s="62"/>
      <c r="E48" s="38">
        <f>SUM(E26:E46)</f>
        <v>413.54327205000004</v>
      </c>
      <c r="F48" s="15"/>
      <c r="G48" s="39">
        <f>SUM(G26:G45)</f>
        <v>624.84817199999998</v>
      </c>
    </row>
    <row r="49" spans="1:7" x14ac:dyDescent="0.2">
      <c r="A49" s="85" t="s">
        <v>26</v>
      </c>
      <c r="B49" s="86"/>
      <c r="C49" s="10"/>
      <c r="D49" s="10"/>
      <c r="E49" s="10">
        <f>6.3*21</f>
        <v>132.29999999999998</v>
      </c>
      <c r="F49" s="10"/>
      <c r="G49" s="16"/>
    </row>
    <row r="50" spans="1:7" x14ac:dyDescent="0.2">
      <c r="A50" s="2"/>
      <c r="B50" s="3"/>
      <c r="C50" s="23"/>
      <c r="D50" s="23"/>
      <c r="E50" s="23"/>
      <c r="F50" s="23"/>
      <c r="G50" s="11"/>
    </row>
    <row r="51" spans="1:7" x14ac:dyDescent="0.2">
      <c r="A51" s="73" t="s">
        <v>48</v>
      </c>
      <c r="B51" s="74"/>
      <c r="C51" s="23"/>
      <c r="D51" s="27"/>
      <c r="E51" s="25">
        <f>E24-E48+E49</f>
        <v>1364.3762279499997</v>
      </c>
      <c r="F51" s="23"/>
      <c r="G51" s="11"/>
    </row>
    <row r="52" spans="1:7" x14ac:dyDescent="0.2">
      <c r="A52" s="75" t="s">
        <v>49</v>
      </c>
      <c r="B52" s="87"/>
      <c r="C52" s="23"/>
      <c r="D52" s="51">
        <v>1.4E-2</v>
      </c>
      <c r="E52" s="25">
        <f>E51*D52</f>
        <v>19.101267191299996</v>
      </c>
      <c r="F52" s="23"/>
      <c r="G52" s="11"/>
    </row>
    <row r="53" spans="1:7" x14ac:dyDescent="0.2">
      <c r="A53" s="73" t="s">
        <v>13</v>
      </c>
      <c r="B53" s="74"/>
      <c r="C53" s="23"/>
      <c r="D53" s="23"/>
      <c r="E53" s="40">
        <f>E51-E52</f>
        <v>1345.2749607586998</v>
      </c>
      <c r="F53" s="23"/>
      <c r="G53" s="11"/>
    </row>
    <row r="54" spans="1:7" x14ac:dyDescent="0.2">
      <c r="A54" s="19"/>
      <c r="B54" s="13"/>
      <c r="C54" s="26"/>
      <c r="D54" s="26"/>
      <c r="E54" s="26"/>
      <c r="F54" s="26"/>
      <c r="G54" s="12"/>
    </row>
    <row r="56" spans="1:7" x14ac:dyDescent="0.2">
      <c r="E56" s="41"/>
    </row>
  </sheetData>
  <mergeCells count="25">
    <mergeCell ref="A53:B53"/>
    <mergeCell ref="A21:B21"/>
    <mergeCell ref="A22:B22"/>
    <mergeCell ref="A24:D24"/>
    <mergeCell ref="A26:B26"/>
    <mergeCell ref="A27:B27"/>
    <mergeCell ref="A28:B28"/>
    <mergeCell ref="A47:B47"/>
    <mergeCell ref="A41:B41"/>
    <mergeCell ref="A43:B43"/>
    <mergeCell ref="A49:B49"/>
    <mergeCell ref="A51:B51"/>
    <mergeCell ref="A52:B52"/>
    <mergeCell ref="A20:B20"/>
    <mergeCell ref="A5:G5"/>
    <mergeCell ref="A6:G6"/>
    <mergeCell ref="A9:B9"/>
    <mergeCell ref="F9:G9"/>
    <mergeCell ref="A10:B10"/>
    <mergeCell ref="F11:G11"/>
    <mergeCell ref="A12:B12"/>
    <mergeCell ref="F12:G12"/>
    <mergeCell ref="A14:B14"/>
    <mergeCell ref="F14:G14"/>
    <mergeCell ref="F15:G15"/>
  </mergeCells>
  <hyperlinks>
    <hyperlink ref="L15" r:id="rId1" xr:uid="{AC6C75C5-3D23-9642-8043-0363865E1E09}"/>
    <hyperlink ref="L16" r:id="rId2" xr:uid="{D4E7E9E9-6EE9-C644-B00B-D5999324DDB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2F20-DF43-BE46-BB34-F1983695BACD}">
  <dimension ref="A1:L56"/>
  <sheetViews>
    <sheetView zoomScale="110" zoomScaleNormal="110" workbookViewId="0">
      <selection activeCell="B2" sqref="B2"/>
    </sheetView>
  </sheetViews>
  <sheetFormatPr baseColWidth="10" defaultRowHeight="16" x14ac:dyDescent="0.2"/>
  <cols>
    <col min="1" max="1" width="27" bestFit="1" customWidth="1"/>
    <col min="2" max="2" width="17.1640625" customWidth="1"/>
    <col min="3" max="3" width="8.5" customWidth="1"/>
    <col min="4" max="4" width="13.5" customWidth="1"/>
    <col min="5" max="5" width="17.1640625" customWidth="1"/>
    <col min="6" max="6" width="15.33203125" customWidth="1"/>
    <col min="7" max="7" width="21.6640625" bestFit="1" customWidth="1"/>
  </cols>
  <sheetData>
    <row r="1" spans="1:12" x14ac:dyDescent="0.2">
      <c r="A1" s="6" t="s">
        <v>8</v>
      </c>
      <c r="B1" s="7">
        <v>44811</v>
      </c>
    </row>
    <row r="5" spans="1:12" ht="19" x14ac:dyDescent="0.25">
      <c r="A5" s="65" t="s">
        <v>0</v>
      </c>
      <c r="B5" s="65"/>
      <c r="C5" s="65"/>
      <c r="D5" s="65"/>
      <c r="E5" s="65"/>
      <c r="F5" s="65"/>
      <c r="G5" s="65"/>
      <c r="H5" s="1"/>
      <c r="I5" s="1"/>
    </row>
    <row r="6" spans="1:12" x14ac:dyDescent="0.2">
      <c r="A6" s="66" t="s">
        <v>56</v>
      </c>
      <c r="B6" s="66"/>
      <c r="C6" s="66"/>
      <c r="D6" s="66"/>
      <c r="E6" s="66"/>
      <c r="F6" s="66"/>
      <c r="G6" s="66"/>
    </row>
    <row r="7" spans="1:12" x14ac:dyDescent="0.2">
      <c r="A7" s="5"/>
      <c r="B7" s="5"/>
      <c r="C7" s="44"/>
      <c r="D7" s="44"/>
      <c r="E7" s="44"/>
      <c r="F7" s="44"/>
      <c r="G7" s="44"/>
    </row>
    <row r="8" spans="1:12" x14ac:dyDescent="0.2">
      <c r="A8" s="5"/>
      <c r="B8" s="5"/>
      <c r="C8" s="44"/>
      <c r="D8" s="44"/>
      <c r="E8" s="44"/>
      <c r="F8" s="44"/>
      <c r="G8" s="44"/>
    </row>
    <row r="9" spans="1:12" x14ac:dyDescent="0.2">
      <c r="A9" s="67" t="s">
        <v>10</v>
      </c>
      <c r="B9" s="67"/>
      <c r="C9" s="5"/>
      <c r="D9" s="5"/>
      <c r="E9" s="5"/>
      <c r="F9" s="68" t="s">
        <v>28</v>
      </c>
      <c r="G9" s="68"/>
    </row>
    <row r="10" spans="1:12" x14ac:dyDescent="0.2">
      <c r="A10" s="68" t="s">
        <v>27</v>
      </c>
      <c r="B10" s="68"/>
      <c r="C10" s="5"/>
      <c r="D10" s="5"/>
      <c r="E10" s="5"/>
      <c r="F10" s="5" t="s">
        <v>14</v>
      </c>
      <c r="G10" s="5"/>
    </row>
    <row r="11" spans="1:12" x14ac:dyDescent="0.2">
      <c r="A11" s="5" t="s">
        <v>31</v>
      </c>
      <c r="B11" s="5"/>
      <c r="C11" s="5"/>
      <c r="D11" s="5"/>
      <c r="E11" s="5"/>
      <c r="F11" s="68" t="s">
        <v>15</v>
      </c>
      <c r="G11" s="68"/>
    </row>
    <row r="12" spans="1:12" x14ac:dyDescent="0.2">
      <c r="A12" s="68" t="s">
        <v>11</v>
      </c>
      <c r="B12" s="68"/>
      <c r="C12" s="5"/>
      <c r="D12" s="5"/>
      <c r="E12" s="5"/>
      <c r="F12" s="68" t="s">
        <v>29</v>
      </c>
      <c r="G12" s="68"/>
      <c r="L12" t="s">
        <v>57</v>
      </c>
    </row>
    <row r="13" spans="1:12" x14ac:dyDescent="0.2">
      <c r="A13" s="5" t="s">
        <v>30</v>
      </c>
      <c r="B13" s="5"/>
      <c r="C13" s="5"/>
      <c r="D13" s="5"/>
      <c r="E13" s="5"/>
      <c r="F13" s="5"/>
      <c r="G13" s="5"/>
      <c r="L13" t="s">
        <v>21</v>
      </c>
    </row>
    <row r="14" spans="1:12" x14ac:dyDescent="0.2">
      <c r="A14" s="68" t="s">
        <v>32</v>
      </c>
      <c r="B14" s="68"/>
      <c r="C14" s="5"/>
      <c r="D14" s="5"/>
      <c r="E14" s="5"/>
      <c r="F14" s="69" t="s">
        <v>12</v>
      </c>
      <c r="G14" s="70"/>
      <c r="L14" t="s">
        <v>22</v>
      </c>
    </row>
    <row r="15" spans="1:12" x14ac:dyDescent="0.2">
      <c r="A15" s="45"/>
      <c r="B15" s="44"/>
      <c r="C15" s="5"/>
      <c r="D15" s="5"/>
      <c r="E15" s="5"/>
      <c r="F15" s="71"/>
      <c r="G15" s="72"/>
      <c r="K15" t="s">
        <v>18</v>
      </c>
      <c r="L15" s="8" t="s">
        <v>23</v>
      </c>
    </row>
    <row r="16" spans="1:12" x14ac:dyDescent="0.2">
      <c r="B16" s="44"/>
      <c r="C16" s="5"/>
      <c r="D16" s="5"/>
      <c r="E16" s="5"/>
      <c r="F16" s="4"/>
      <c r="G16" s="18"/>
      <c r="K16" t="s">
        <v>24</v>
      </c>
      <c r="L16" s="8" t="s">
        <v>23</v>
      </c>
    </row>
    <row r="17" spans="1:7" x14ac:dyDescent="0.2">
      <c r="A17" s="45" t="s">
        <v>33</v>
      </c>
      <c r="B17" s="44"/>
      <c r="C17" s="5"/>
      <c r="D17" s="5"/>
      <c r="E17" s="5"/>
      <c r="F17" s="5"/>
      <c r="G17" s="5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64" t="s">
        <v>51</v>
      </c>
      <c r="B20" s="64"/>
      <c r="C20" s="22" t="s">
        <v>1</v>
      </c>
      <c r="D20" s="43" t="s">
        <v>2</v>
      </c>
      <c r="E20" s="43" t="s">
        <v>3</v>
      </c>
      <c r="F20" s="37" t="s">
        <v>4</v>
      </c>
      <c r="G20" s="43" t="s">
        <v>5</v>
      </c>
    </row>
    <row r="21" spans="1:7" x14ac:dyDescent="0.2">
      <c r="A21" s="75"/>
      <c r="B21" s="76"/>
      <c r="C21" s="10"/>
      <c r="D21" s="23"/>
      <c r="E21" s="23"/>
      <c r="F21" s="3"/>
      <c r="G21" s="11"/>
    </row>
    <row r="22" spans="1:7" x14ac:dyDescent="0.2">
      <c r="A22" s="77" t="s">
        <v>6</v>
      </c>
      <c r="B22" s="78"/>
      <c r="C22" s="23">
        <v>151.66999999999999</v>
      </c>
      <c r="D22" s="23">
        <v>10.85</v>
      </c>
      <c r="E22" s="24">
        <f>C22*D22</f>
        <v>1645.6194999999998</v>
      </c>
      <c r="F22" s="3"/>
      <c r="G22" s="11"/>
    </row>
    <row r="23" spans="1:7" x14ac:dyDescent="0.2">
      <c r="A23" s="2"/>
      <c r="B23" s="3"/>
      <c r="C23" s="26"/>
      <c r="D23" s="26"/>
      <c r="E23" s="11"/>
      <c r="F23" s="3"/>
      <c r="G23" s="11"/>
    </row>
    <row r="24" spans="1:7" x14ac:dyDescent="0.2">
      <c r="A24" s="79" t="s">
        <v>7</v>
      </c>
      <c r="B24" s="80"/>
      <c r="C24" s="80"/>
      <c r="D24" s="81"/>
      <c r="E24" s="21">
        <f>C22*D22</f>
        <v>1645.6194999999998</v>
      </c>
      <c r="F24" s="13"/>
      <c r="G24" s="11"/>
    </row>
    <row r="25" spans="1:7" x14ac:dyDescent="0.2">
      <c r="A25" s="32" t="s">
        <v>34</v>
      </c>
      <c r="B25" s="33"/>
      <c r="C25" s="35"/>
      <c r="D25" s="35"/>
      <c r="E25" s="34"/>
      <c r="F25" s="3"/>
      <c r="G25" s="10"/>
    </row>
    <row r="26" spans="1:7" x14ac:dyDescent="0.2">
      <c r="A26" s="82" t="s">
        <v>35</v>
      </c>
      <c r="B26" s="83"/>
      <c r="C26" s="53">
        <v>1645.62</v>
      </c>
      <c r="D26" s="29"/>
      <c r="E26" s="23"/>
      <c r="F26" s="46">
        <v>7.0000000000000007E-2</v>
      </c>
      <c r="G26" s="25">
        <f>C26*F26</f>
        <v>115.1934</v>
      </c>
    </row>
    <row r="27" spans="1:7" x14ac:dyDescent="0.2">
      <c r="A27" s="77" t="s">
        <v>16</v>
      </c>
      <c r="B27" s="78"/>
      <c r="C27" s="53">
        <v>1645.62</v>
      </c>
      <c r="D27" s="11"/>
      <c r="E27" s="23"/>
      <c r="F27" s="47">
        <v>3.0000000000000001E-3</v>
      </c>
      <c r="G27" s="25">
        <f>C27*F27</f>
        <v>4.9368599999999994</v>
      </c>
    </row>
    <row r="28" spans="1:7" x14ac:dyDescent="0.2">
      <c r="A28" s="77" t="s">
        <v>36</v>
      </c>
      <c r="B28" s="78"/>
      <c r="C28" s="53">
        <v>1645.62</v>
      </c>
      <c r="D28" s="28"/>
      <c r="E28" s="25"/>
      <c r="F28" s="47">
        <v>2.4E-2</v>
      </c>
      <c r="G28" s="25">
        <f>C28*F28</f>
        <v>39.494879999999995</v>
      </c>
    </row>
    <row r="29" spans="1:7" x14ac:dyDescent="0.2">
      <c r="A29" s="2" t="s">
        <v>25</v>
      </c>
      <c r="B29" s="3"/>
      <c r="C29" s="53">
        <v>1645.62</v>
      </c>
      <c r="D29" s="29"/>
      <c r="E29" s="49">
        <v>64.349999999999994</v>
      </c>
      <c r="F29" s="47"/>
      <c r="G29" s="25">
        <v>64.349999999999994</v>
      </c>
    </row>
    <row r="30" spans="1:7" x14ac:dyDescent="0.2">
      <c r="A30" s="2" t="s">
        <v>17</v>
      </c>
      <c r="B30" s="3"/>
      <c r="C30" s="53">
        <v>1645.62</v>
      </c>
      <c r="D30" s="11"/>
      <c r="E30" s="25"/>
      <c r="F30" s="47">
        <v>3.4500000000000003E-2</v>
      </c>
      <c r="G30" s="25">
        <f>C30*F30</f>
        <v>56.773890000000002</v>
      </c>
    </row>
    <row r="31" spans="1:7" x14ac:dyDescent="0.2">
      <c r="A31" s="42" t="s">
        <v>40</v>
      </c>
      <c r="B31" s="3"/>
      <c r="C31" s="23"/>
      <c r="D31" s="11"/>
      <c r="E31" s="25"/>
      <c r="F31" s="47"/>
      <c r="G31" s="25"/>
    </row>
    <row r="32" spans="1:7" x14ac:dyDescent="0.2">
      <c r="A32" s="2" t="s">
        <v>37</v>
      </c>
      <c r="B32" s="3"/>
      <c r="C32" s="53">
        <v>1645.62</v>
      </c>
      <c r="D32" s="29">
        <v>6.9000000000000006E-2</v>
      </c>
      <c r="E32" s="25">
        <f>C32*D32</f>
        <v>113.54778</v>
      </c>
      <c r="F32" s="47">
        <v>8.5500000000000007E-2</v>
      </c>
      <c r="G32" s="25">
        <f>C32*F32</f>
        <v>140.70051000000001</v>
      </c>
    </row>
    <row r="33" spans="1:7" x14ac:dyDescent="0.2">
      <c r="A33" s="2" t="s">
        <v>38</v>
      </c>
      <c r="B33" s="3"/>
      <c r="C33" s="53">
        <v>1645.62</v>
      </c>
      <c r="D33" s="29">
        <v>4.0000000000000001E-3</v>
      </c>
      <c r="E33" s="25">
        <f>C33*D33</f>
        <v>6.5824799999999994</v>
      </c>
      <c r="F33" s="47">
        <v>1.9E-2</v>
      </c>
      <c r="G33" s="25">
        <f>C33*F33</f>
        <v>31.266779999999997</v>
      </c>
    </row>
    <row r="34" spans="1:7" x14ac:dyDescent="0.2">
      <c r="A34" s="52" t="s">
        <v>39</v>
      </c>
      <c r="B34" s="3"/>
      <c r="C34" s="53">
        <v>1645.62</v>
      </c>
      <c r="D34" s="29">
        <v>3.15E-2</v>
      </c>
      <c r="E34" s="25">
        <f>C34*D34</f>
        <v>51.837029999999999</v>
      </c>
      <c r="F34" s="47">
        <v>4.7199999999999999E-2</v>
      </c>
      <c r="G34" s="25">
        <f>C34*F34</f>
        <v>77.673263999999989</v>
      </c>
    </row>
    <row r="35" spans="1:7" x14ac:dyDescent="0.2">
      <c r="A35" s="42" t="s">
        <v>41</v>
      </c>
      <c r="B35" s="3"/>
      <c r="C35" s="23"/>
      <c r="D35" s="29"/>
      <c r="E35" s="25"/>
      <c r="F35" s="47"/>
      <c r="G35" s="25"/>
    </row>
    <row r="36" spans="1:7" x14ac:dyDescent="0.2">
      <c r="A36" s="42" t="s">
        <v>42</v>
      </c>
      <c r="B36" s="3"/>
      <c r="C36" s="23"/>
      <c r="D36" s="29"/>
      <c r="E36" s="25"/>
      <c r="F36" s="47"/>
      <c r="G36" s="25"/>
    </row>
    <row r="37" spans="1:7" x14ac:dyDescent="0.2">
      <c r="A37" s="2" t="s">
        <v>43</v>
      </c>
      <c r="B37" s="3"/>
      <c r="C37" s="53">
        <v>1645.62</v>
      </c>
      <c r="D37" s="29"/>
      <c r="E37" s="25"/>
      <c r="F37" s="47">
        <v>4.0500000000000001E-2</v>
      </c>
      <c r="G37" s="25">
        <f>C37*F37</f>
        <v>66.64761</v>
      </c>
    </row>
    <row r="38" spans="1:7" x14ac:dyDescent="0.2">
      <c r="A38" s="2" t="s">
        <v>18</v>
      </c>
      <c r="B38" s="3"/>
      <c r="C38" s="53">
        <v>1645.62</v>
      </c>
      <c r="D38" s="11"/>
      <c r="E38" s="25"/>
      <c r="F38" s="47">
        <v>1E-3</v>
      </c>
      <c r="G38" s="25">
        <f>C38*F38</f>
        <v>1.6456199999999999</v>
      </c>
    </row>
    <row r="39" spans="1:7" x14ac:dyDescent="0.2">
      <c r="A39" s="2" t="s">
        <v>20</v>
      </c>
      <c r="B39" s="3"/>
      <c r="C39" s="53">
        <v>1645.62</v>
      </c>
      <c r="D39" s="30"/>
      <c r="E39" s="25"/>
      <c r="F39" s="47">
        <v>5.8999999999999999E-3</v>
      </c>
      <c r="G39" s="25">
        <f>C39*F39</f>
        <v>9.7091579999999986</v>
      </c>
    </row>
    <row r="40" spans="1:7" x14ac:dyDescent="0.2">
      <c r="A40" s="2" t="s">
        <v>19</v>
      </c>
      <c r="B40" s="3"/>
      <c r="C40" s="53">
        <v>1645.62</v>
      </c>
      <c r="D40" s="30"/>
      <c r="E40" s="25"/>
      <c r="F40" s="48">
        <v>0.01</v>
      </c>
      <c r="G40" s="25">
        <f>C40*F40</f>
        <v>16.456199999999999</v>
      </c>
    </row>
    <row r="41" spans="1:7" x14ac:dyDescent="0.2">
      <c r="A41" s="73" t="s">
        <v>44</v>
      </c>
      <c r="B41" s="84"/>
      <c r="C41" s="23"/>
      <c r="D41" s="30"/>
      <c r="E41" s="25"/>
      <c r="F41" s="48"/>
      <c r="G41" s="25"/>
    </row>
    <row r="42" spans="1:7" x14ac:dyDescent="0.2">
      <c r="A42" s="2" t="s">
        <v>45</v>
      </c>
      <c r="B42" s="3"/>
      <c r="C42" s="53">
        <f>(1645.62*98.25%)+64.35</f>
        <v>1681.1716499999998</v>
      </c>
      <c r="D42" s="29">
        <v>6.8000000000000005E-2</v>
      </c>
      <c r="E42" s="25">
        <f>C42*D42</f>
        <v>114.3196722</v>
      </c>
      <c r="F42" s="5"/>
      <c r="G42" s="25"/>
    </row>
    <row r="43" spans="1:7" x14ac:dyDescent="0.2">
      <c r="A43" s="73" t="s">
        <v>46</v>
      </c>
      <c r="B43" s="84"/>
      <c r="C43" s="23"/>
      <c r="D43" s="29"/>
      <c r="E43" s="25"/>
      <c r="F43" s="5"/>
      <c r="G43" s="25"/>
    </row>
    <row r="44" spans="1:7" x14ac:dyDescent="0.2">
      <c r="A44" s="2" t="s">
        <v>58</v>
      </c>
      <c r="B44" s="3"/>
      <c r="C44" s="53">
        <f>(1645.62*98.25%)+64.35</f>
        <v>1681.1716499999998</v>
      </c>
      <c r="D44" s="50">
        <v>2.4E-2</v>
      </c>
      <c r="E44" s="25">
        <f>C44*D44</f>
        <v>40.348119599999997</v>
      </c>
      <c r="F44" s="5"/>
      <c r="G44" s="25"/>
    </row>
    <row r="45" spans="1:7" x14ac:dyDescent="0.2">
      <c r="A45" s="2" t="s">
        <v>59</v>
      </c>
      <c r="B45" s="3"/>
      <c r="C45" s="53">
        <f>(1645.62*98.25%)+64.35</f>
        <v>1681.1716499999998</v>
      </c>
      <c r="D45" s="57">
        <v>5.0000000000000001E-3</v>
      </c>
      <c r="E45" s="25">
        <f>C45*D45</f>
        <v>8.4058582499999996</v>
      </c>
      <c r="F45" s="5"/>
      <c r="G45" s="25"/>
    </row>
    <row r="46" spans="1:7" x14ac:dyDescent="0.2">
      <c r="A46" s="2" t="s">
        <v>60</v>
      </c>
      <c r="B46" s="3"/>
      <c r="C46" s="55">
        <v>1645.62</v>
      </c>
      <c r="D46" s="59">
        <v>8.6E-3</v>
      </c>
      <c r="E46" s="56">
        <f>C46*D46</f>
        <v>14.152331999999999</v>
      </c>
      <c r="F46" s="9">
        <v>1.29E-2</v>
      </c>
      <c r="G46" s="25">
        <f t="shared" ref="G46" si="0">C46*F46</f>
        <v>21.228497999999998</v>
      </c>
    </row>
    <row r="47" spans="1:7" x14ac:dyDescent="0.2">
      <c r="A47" s="79" t="s">
        <v>62</v>
      </c>
      <c r="B47" s="81"/>
      <c r="C47" s="61"/>
      <c r="D47" s="60"/>
      <c r="E47" s="56"/>
      <c r="F47" s="9"/>
      <c r="G47" s="25"/>
    </row>
    <row r="48" spans="1:7" x14ac:dyDescent="0.2">
      <c r="A48" s="14" t="s">
        <v>47</v>
      </c>
      <c r="B48" s="15"/>
      <c r="C48" s="26"/>
      <c r="D48" s="13"/>
      <c r="E48" s="38">
        <f>SUM(E26:E46)</f>
        <v>413.54327205000004</v>
      </c>
      <c r="F48" s="15"/>
      <c r="G48" s="39">
        <f>SUM(G26:G45)</f>
        <v>624.84817199999998</v>
      </c>
    </row>
    <row r="49" spans="1:7" x14ac:dyDescent="0.2">
      <c r="A49" s="85" t="s">
        <v>26</v>
      </c>
      <c r="B49" s="86"/>
      <c r="C49" s="10"/>
      <c r="D49" s="10"/>
      <c r="E49" s="10">
        <f>6.3*21</f>
        <v>132.29999999999998</v>
      </c>
      <c r="F49" s="10"/>
      <c r="G49" s="16"/>
    </row>
    <row r="50" spans="1:7" x14ac:dyDescent="0.2">
      <c r="A50" s="2"/>
      <c r="B50" s="3"/>
      <c r="C50" s="23"/>
      <c r="D50" s="23"/>
      <c r="E50" s="23"/>
      <c r="F50" s="23"/>
      <c r="G50" s="11"/>
    </row>
    <row r="51" spans="1:7" x14ac:dyDescent="0.2">
      <c r="A51" s="73" t="s">
        <v>48</v>
      </c>
      <c r="B51" s="74"/>
      <c r="C51" s="23"/>
      <c r="D51" s="27"/>
      <c r="E51" s="25">
        <f>E24-E48+E49</f>
        <v>1364.3762279499997</v>
      </c>
      <c r="F51" s="23"/>
      <c r="G51" s="11"/>
    </row>
    <row r="52" spans="1:7" x14ac:dyDescent="0.2">
      <c r="A52" s="75" t="s">
        <v>49</v>
      </c>
      <c r="B52" s="87"/>
      <c r="C52" s="23"/>
      <c r="D52" s="51">
        <v>1.4E-2</v>
      </c>
      <c r="E52" s="25">
        <f>E51*D52</f>
        <v>19.101267191299996</v>
      </c>
      <c r="F52" s="23"/>
      <c r="G52" s="11"/>
    </row>
    <row r="53" spans="1:7" x14ac:dyDescent="0.2">
      <c r="A53" s="73" t="s">
        <v>13</v>
      </c>
      <c r="B53" s="74"/>
      <c r="C53" s="23"/>
      <c r="D53" s="23"/>
      <c r="E53" s="40">
        <f>E51-E52</f>
        <v>1345.2749607586998</v>
      </c>
      <c r="F53" s="23"/>
      <c r="G53" s="11"/>
    </row>
    <row r="54" spans="1:7" x14ac:dyDescent="0.2">
      <c r="A54" s="19"/>
      <c r="B54" s="13"/>
      <c r="C54" s="26"/>
      <c r="D54" s="26"/>
      <c r="E54" s="26"/>
      <c r="F54" s="26"/>
      <c r="G54" s="12"/>
    </row>
    <row r="56" spans="1:7" x14ac:dyDescent="0.2">
      <c r="E56" s="41"/>
    </row>
  </sheetData>
  <mergeCells count="25">
    <mergeCell ref="A53:B53"/>
    <mergeCell ref="A21:B21"/>
    <mergeCell ref="A22:B22"/>
    <mergeCell ref="A24:D24"/>
    <mergeCell ref="A26:B26"/>
    <mergeCell ref="A27:B27"/>
    <mergeCell ref="A28:B28"/>
    <mergeCell ref="A47:B47"/>
    <mergeCell ref="A41:B41"/>
    <mergeCell ref="A43:B43"/>
    <mergeCell ref="A49:B49"/>
    <mergeCell ref="A51:B51"/>
    <mergeCell ref="A52:B52"/>
    <mergeCell ref="A20:B20"/>
    <mergeCell ref="A5:G5"/>
    <mergeCell ref="A6:G6"/>
    <mergeCell ref="A9:B9"/>
    <mergeCell ref="F9:G9"/>
    <mergeCell ref="A10:B10"/>
    <mergeCell ref="F11:G11"/>
    <mergeCell ref="A12:B12"/>
    <mergeCell ref="F12:G12"/>
    <mergeCell ref="A14:B14"/>
    <mergeCell ref="F14:G14"/>
    <mergeCell ref="F15:G15"/>
  </mergeCells>
  <hyperlinks>
    <hyperlink ref="L15" r:id="rId1" xr:uid="{8901FE48-0AD6-5A46-901F-A9F9A75F073C}"/>
    <hyperlink ref="L16" r:id="rId2" xr:uid="{2095D7CD-4711-A243-853F-225FCDB8533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AFBC5-3408-744D-8393-2AC3D8B4EC70}">
  <dimension ref="A1:L56"/>
  <sheetViews>
    <sheetView zoomScale="110" zoomScaleNormal="110" workbookViewId="0">
      <selection activeCell="B2" sqref="B2"/>
    </sheetView>
  </sheetViews>
  <sheetFormatPr baseColWidth="10" defaultRowHeight="16" x14ac:dyDescent="0.2"/>
  <cols>
    <col min="1" max="1" width="27" bestFit="1" customWidth="1"/>
    <col min="2" max="2" width="17.1640625" customWidth="1"/>
    <col min="3" max="3" width="8.5" customWidth="1"/>
    <col min="4" max="4" width="13.5" customWidth="1"/>
    <col min="5" max="5" width="17.1640625" customWidth="1"/>
    <col min="6" max="6" width="15.33203125" customWidth="1"/>
    <col min="7" max="7" width="21.6640625" bestFit="1" customWidth="1"/>
  </cols>
  <sheetData>
    <row r="1" spans="1:12" x14ac:dyDescent="0.2">
      <c r="A1" s="6" t="s">
        <v>8</v>
      </c>
      <c r="B1" s="7">
        <v>44811</v>
      </c>
    </row>
    <row r="5" spans="1:12" ht="19" x14ac:dyDescent="0.25">
      <c r="A5" s="65" t="s">
        <v>0</v>
      </c>
      <c r="B5" s="65"/>
      <c r="C5" s="65"/>
      <c r="D5" s="65"/>
      <c r="E5" s="65"/>
      <c r="F5" s="65"/>
      <c r="G5" s="65"/>
      <c r="H5" s="1"/>
      <c r="I5" s="1"/>
    </row>
    <row r="6" spans="1:12" x14ac:dyDescent="0.2">
      <c r="A6" s="66" t="s">
        <v>61</v>
      </c>
      <c r="B6" s="66"/>
      <c r="C6" s="66"/>
      <c r="D6" s="66"/>
      <c r="E6" s="66"/>
      <c r="F6" s="66"/>
      <c r="G6" s="66"/>
    </row>
    <row r="7" spans="1:12" x14ac:dyDescent="0.2">
      <c r="A7" s="5"/>
      <c r="B7" s="5"/>
      <c r="C7" s="44"/>
      <c r="D7" s="44"/>
      <c r="E7" s="44"/>
      <c r="F7" s="44"/>
      <c r="G7" s="44"/>
    </row>
    <row r="8" spans="1:12" x14ac:dyDescent="0.2">
      <c r="A8" s="5"/>
      <c r="B8" s="5"/>
      <c r="C8" s="44"/>
      <c r="D8" s="44"/>
      <c r="E8" s="44"/>
      <c r="F8" s="44"/>
      <c r="G8" s="44"/>
    </row>
    <row r="9" spans="1:12" x14ac:dyDescent="0.2">
      <c r="A9" s="67" t="s">
        <v>10</v>
      </c>
      <c r="B9" s="67"/>
      <c r="C9" s="5"/>
      <c r="D9" s="5"/>
      <c r="E9" s="5"/>
      <c r="F9" s="68" t="s">
        <v>28</v>
      </c>
      <c r="G9" s="68"/>
    </row>
    <row r="10" spans="1:12" x14ac:dyDescent="0.2">
      <c r="A10" s="68" t="s">
        <v>27</v>
      </c>
      <c r="B10" s="68"/>
      <c r="C10" s="5"/>
      <c r="D10" s="5"/>
      <c r="E10" s="5"/>
      <c r="F10" s="5" t="s">
        <v>14</v>
      </c>
      <c r="G10" s="5"/>
    </row>
    <row r="11" spans="1:12" x14ac:dyDescent="0.2">
      <c r="A11" s="5" t="s">
        <v>31</v>
      </c>
      <c r="B11" s="5"/>
      <c r="C11" s="5"/>
      <c r="D11" s="5"/>
      <c r="E11" s="5"/>
      <c r="F11" s="68" t="s">
        <v>15</v>
      </c>
      <c r="G11" s="68"/>
    </row>
    <row r="12" spans="1:12" x14ac:dyDescent="0.2">
      <c r="A12" s="68" t="s">
        <v>11</v>
      </c>
      <c r="B12" s="68"/>
      <c r="C12" s="5"/>
      <c r="D12" s="5"/>
      <c r="E12" s="5"/>
      <c r="F12" s="68" t="s">
        <v>29</v>
      </c>
      <c r="G12" s="68"/>
      <c r="L12" t="s">
        <v>57</v>
      </c>
    </row>
    <row r="13" spans="1:12" x14ac:dyDescent="0.2">
      <c r="A13" s="5" t="s">
        <v>30</v>
      </c>
      <c r="B13" s="5"/>
      <c r="C13" s="5"/>
      <c r="D13" s="5"/>
      <c r="E13" s="5"/>
      <c r="F13" s="5"/>
      <c r="G13" s="5"/>
      <c r="L13" t="s">
        <v>21</v>
      </c>
    </row>
    <row r="14" spans="1:12" x14ac:dyDescent="0.2">
      <c r="A14" s="68" t="s">
        <v>32</v>
      </c>
      <c r="B14" s="68"/>
      <c r="C14" s="5"/>
      <c r="D14" s="5"/>
      <c r="E14" s="5"/>
      <c r="F14" s="69" t="s">
        <v>12</v>
      </c>
      <c r="G14" s="70"/>
      <c r="L14" t="s">
        <v>22</v>
      </c>
    </row>
    <row r="15" spans="1:12" x14ac:dyDescent="0.2">
      <c r="A15" s="45"/>
      <c r="B15" s="44"/>
      <c r="C15" s="5"/>
      <c r="D15" s="5"/>
      <c r="E15" s="5"/>
      <c r="F15" s="71"/>
      <c r="G15" s="72"/>
      <c r="K15" t="s">
        <v>18</v>
      </c>
      <c r="L15" s="8" t="s">
        <v>23</v>
      </c>
    </row>
    <row r="16" spans="1:12" x14ac:dyDescent="0.2">
      <c r="B16" s="44"/>
      <c r="C16" s="5"/>
      <c r="D16" s="5"/>
      <c r="E16" s="5"/>
      <c r="F16" s="4"/>
      <c r="G16" s="18"/>
      <c r="K16" t="s">
        <v>24</v>
      </c>
      <c r="L16" s="8" t="s">
        <v>23</v>
      </c>
    </row>
    <row r="17" spans="1:7" x14ac:dyDescent="0.2">
      <c r="A17" s="45" t="s">
        <v>33</v>
      </c>
      <c r="B17" s="44"/>
      <c r="C17" s="5"/>
      <c r="D17" s="5"/>
      <c r="E17" s="5"/>
      <c r="F17" s="5"/>
      <c r="G17" s="5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64" t="s">
        <v>51</v>
      </c>
      <c r="B20" s="64"/>
      <c r="C20" s="22" t="s">
        <v>1</v>
      </c>
      <c r="D20" s="43" t="s">
        <v>2</v>
      </c>
      <c r="E20" s="43" t="s">
        <v>3</v>
      </c>
      <c r="F20" s="37" t="s">
        <v>4</v>
      </c>
      <c r="G20" s="43" t="s">
        <v>5</v>
      </c>
    </row>
    <row r="21" spans="1:7" x14ac:dyDescent="0.2">
      <c r="A21" s="75"/>
      <c r="B21" s="76"/>
      <c r="C21" s="10"/>
      <c r="D21" s="23"/>
      <c r="E21" s="23"/>
      <c r="F21" s="3"/>
      <c r="G21" s="11"/>
    </row>
    <row r="22" spans="1:7" x14ac:dyDescent="0.2">
      <c r="A22" s="77" t="s">
        <v>6</v>
      </c>
      <c r="B22" s="78"/>
      <c r="C22" s="23">
        <v>151.66999999999999</v>
      </c>
      <c r="D22" s="23">
        <v>10.85</v>
      </c>
      <c r="E22" s="24">
        <f>C22*D22</f>
        <v>1645.6194999999998</v>
      </c>
      <c r="F22" s="3"/>
      <c r="G22" s="11"/>
    </row>
    <row r="23" spans="1:7" x14ac:dyDescent="0.2">
      <c r="A23" s="2"/>
      <c r="B23" s="3"/>
      <c r="C23" s="26"/>
      <c r="D23" s="26"/>
      <c r="E23" s="11"/>
      <c r="F23" s="3"/>
      <c r="G23" s="11"/>
    </row>
    <row r="24" spans="1:7" x14ac:dyDescent="0.2">
      <c r="A24" s="79" t="s">
        <v>7</v>
      </c>
      <c r="B24" s="80"/>
      <c r="C24" s="80"/>
      <c r="D24" s="81"/>
      <c r="E24" s="21">
        <f>C22*D22</f>
        <v>1645.6194999999998</v>
      </c>
      <c r="F24" s="13"/>
      <c r="G24" s="11"/>
    </row>
    <row r="25" spans="1:7" x14ac:dyDescent="0.2">
      <c r="A25" s="32" t="s">
        <v>34</v>
      </c>
      <c r="B25" s="33"/>
      <c r="C25" s="35"/>
      <c r="D25" s="35"/>
      <c r="E25" s="34"/>
      <c r="F25" s="3"/>
      <c r="G25" s="10"/>
    </row>
    <row r="26" spans="1:7" x14ac:dyDescent="0.2">
      <c r="A26" s="82" t="s">
        <v>35</v>
      </c>
      <c r="B26" s="83"/>
      <c r="C26" s="53">
        <v>1645.62</v>
      </c>
      <c r="D26" s="29"/>
      <c r="E26" s="23"/>
      <c r="F26" s="46">
        <v>7.0000000000000007E-2</v>
      </c>
      <c r="G26" s="25">
        <f>C26*F26</f>
        <v>115.1934</v>
      </c>
    </row>
    <row r="27" spans="1:7" x14ac:dyDescent="0.2">
      <c r="A27" s="77" t="s">
        <v>16</v>
      </c>
      <c r="B27" s="78"/>
      <c r="C27" s="53">
        <v>1645.62</v>
      </c>
      <c r="D27" s="11"/>
      <c r="E27" s="23"/>
      <c r="F27" s="47">
        <v>3.0000000000000001E-3</v>
      </c>
      <c r="G27" s="25">
        <f>C27*F27</f>
        <v>4.9368599999999994</v>
      </c>
    </row>
    <row r="28" spans="1:7" x14ac:dyDescent="0.2">
      <c r="A28" s="77" t="s">
        <v>36</v>
      </c>
      <c r="B28" s="78"/>
      <c r="C28" s="53">
        <v>1645.62</v>
      </c>
      <c r="D28" s="28"/>
      <c r="E28" s="25"/>
      <c r="F28" s="47">
        <v>2.4E-2</v>
      </c>
      <c r="G28" s="25">
        <f>C28*F28</f>
        <v>39.494879999999995</v>
      </c>
    </row>
    <row r="29" spans="1:7" x14ac:dyDescent="0.2">
      <c r="A29" s="2" t="s">
        <v>25</v>
      </c>
      <c r="B29" s="3"/>
      <c r="C29" s="53">
        <v>1645.62</v>
      </c>
      <c r="D29" s="29"/>
      <c r="E29" s="49">
        <v>64.349999999999994</v>
      </c>
      <c r="F29" s="47"/>
      <c r="G29" s="25">
        <v>64.349999999999994</v>
      </c>
    </row>
    <row r="30" spans="1:7" x14ac:dyDescent="0.2">
      <c r="A30" s="2" t="s">
        <v>17</v>
      </c>
      <c r="B30" s="3"/>
      <c r="C30" s="53">
        <v>1645.62</v>
      </c>
      <c r="D30" s="11"/>
      <c r="E30" s="25"/>
      <c r="F30" s="47">
        <v>3.4500000000000003E-2</v>
      </c>
      <c r="G30" s="25">
        <f>C30*F30</f>
        <v>56.773890000000002</v>
      </c>
    </row>
    <row r="31" spans="1:7" x14ac:dyDescent="0.2">
      <c r="A31" s="42" t="s">
        <v>40</v>
      </c>
      <c r="B31" s="3"/>
      <c r="C31" s="23"/>
      <c r="D31" s="11"/>
      <c r="E31" s="25"/>
      <c r="F31" s="47"/>
      <c r="G31" s="25"/>
    </row>
    <row r="32" spans="1:7" x14ac:dyDescent="0.2">
      <c r="A32" s="2" t="s">
        <v>37</v>
      </c>
      <c r="B32" s="3"/>
      <c r="C32" s="53">
        <v>1645.62</v>
      </c>
      <c r="D32" s="29">
        <v>6.9000000000000006E-2</v>
      </c>
      <c r="E32" s="25">
        <f>C32*D32</f>
        <v>113.54778</v>
      </c>
      <c r="F32" s="47">
        <v>8.5500000000000007E-2</v>
      </c>
      <c r="G32" s="25">
        <f>C32*F32</f>
        <v>140.70051000000001</v>
      </c>
    </row>
    <row r="33" spans="1:7" x14ac:dyDescent="0.2">
      <c r="A33" s="2" t="s">
        <v>38</v>
      </c>
      <c r="B33" s="3"/>
      <c r="C33" s="53">
        <v>1645.62</v>
      </c>
      <c r="D33" s="29">
        <v>4.0000000000000001E-3</v>
      </c>
      <c r="E33" s="25">
        <f>C33*D33</f>
        <v>6.5824799999999994</v>
      </c>
      <c r="F33" s="47">
        <v>1.9E-2</v>
      </c>
      <c r="G33" s="25">
        <f>C33*F33</f>
        <v>31.266779999999997</v>
      </c>
    </row>
    <row r="34" spans="1:7" x14ac:dyDescent="0.2">
      <c r="A34" s="52" t="s">
        <v>39</v>
      </c>
      <c r="B34" s="3"/>
      <c r="C34" s="53">
        <v>1645.62</v>
      </c>
      <c r="D34" s="29">
        <v>3.15E-2</v>
      </c>
      <c r="E34" s="25">
        <f>C34*D34</f>
        <v>51.837029999999999</v>
      </c>
      <c r="F34" s="47">
        <v>4.7199999999999999E-2</v>
      </c>
      <c r="G34" s="25">
        <f>C34*F34</f>
        <v>77.673263999999989</v>
      </c>
    </row>
    <row r="35" spans="1:7" x14ac:dyDescent="0.2">
      <c r="A35" s="42" t="s">
        <v>41</v>
      </c>
      <c r="B35" s="3"/>
      <c r="C35" s="23"/>
      <c r="D35" s="29"/>
      <c r="E35" s="25"/>
      <c r="F35" s="47"/>
      <c r="G35" s="25"/>
    </row>
    <row r="36" spans="1:7" x14ac:dyDescent="0.2">
      <c r="A36" s="42" t="s">
        <v>42</v>
      </c>
      <c r="B36" s="3"/>
      <c r="C36" s="23"/>
      <c r="D36" s="29"/>
      <c r="E36" s="25"/>
      <c r="F36" s="47"/>
      <c r="G36" s="25"/>
    </row>
    <row r="37" spans="1:7" x14ac:dyDescent="0.2">
      <c r="A37" s="2" t="s">
        <v>43</v>
      </c>
      <c r="B37" s="3"/>
      <c r="C37" s="53">
        <v>1645.62</v>
      </c>
      <c r="D37" s="29"/>
      <c r="E37" s="25"/>
      <c r="F37" s="47">
        <v>4.0500000000000001E-2</v>
      </c>
      <c r="G37" s="25">
        <f>C37*F37</f>
        <v>66.64761</v>
      </c>
    </row>
    <row r="38" spans="1:7" x14ac:dyDescent="0.2">
      <c r="A38" s="2" t="s">
        <v>18</v>
      </c>
      <c r="B38" s="3"/>
      <c r="C38" s="53">
        <v>1645.62</v>
      </c>
      <c r="D38" s="11"/>
      <c r="E38" s="25"/>
      <c r="F38" s="47">
        <v>1E-3</v>
      </c>
      <c r="G38" s="25">
        <f>C38*F38</f>
        <v>1.6456199999999999</v>
      </c>
    </row>
    <row r="39" spans="1:7" x14ac:dyDescent="0.2">
      <c r="A39" s="2" t="s">
        <v>20</v>
      </c>
      <c r="B39" s="3"/>
      <c r="C39" s="53">
        <v>1645.62</v>
      </c>
      <c r="D39" s="30"/>
      <c r="E39" s="25"/>
      <c r="F39" s="47">
        <v>5.8999999999999999E-3</v>
      </c>
      <c r="G39" s="25">
        <f>C39*F39</f>
        <v>9.7091579999999986</v>
      </c>
    </row>
    <row r="40" spans="1:7" x14ac:dyDescent="0.2">
      <c r="A40" s="2" t="s">
        <v>19</v>
      </c>
      <c r="B40" s="3"/>
      <c r="C40" s="53">
        <v>1645.62</v>
      </c>
      <c r="D40" s="30"/>
      <c r="E40" s="25"/>
      <c r="F40" s="48">
        <v>0.01</v>
      </c>
      <c r="G40" s="25">
        <f>C40*F40</f>
        <v>16.456199999999999</v>
      </c>
    </row>
    <row r="41" spans="1:7" x14ac:dyDescent="0.2">
      <c r="A41" s="73" t="s">
        <v>44</v>
      </c>
      <c r="B41" s="84"/>
      <c r="C41" s="23"/>
      <c r="D41" s="30"/>
      <c r="E41" s="25"/>
      <c r="F41" s="48"/>
      <c r="G41" s="25"/>
    </row>
    <row r="42" spans="1:7" x14ac:dyDescent="0.2">
      <c r="A42" s="2" t="s">
        <v>45</v>
      </c>
      <c r="B42" s="3"/>
      <c r="C42" s="53">
        <f>(1645.62*98.25%)+64.35</f>
        <v>1681.1716499999998</v>
      </c>
      <c r="D42" s="29">
        <v>6.8000000000000005E-2</v>
      </c>
      <c r="E42" s="25">
        <f>C42*D42</f>
        <v>114.3196722</v>
      </c>
      <c r="F42" s="5"/>
      <c r="G42" s="25"/>
    </row>
    <row r="43" spans="1:7" x14ac:dyDescent="0.2">
      <c r="A43" s="73" t="s">
        <v>46</v>
      </c>
      <c r="B43" s="84"/>
      <c r="C43" s="23"/>
      <c r="D43" s="29"/>
      <c r="E43" s="25"/>
      <c r="F43" s="5"/>
      <c r="G43" s="25"/>
    </row>
    <row r="44" spans="1:7" x14ac:dyDescent="0.2">
      <c r="A44" s="2" t="s">
        <v>58</v>
      </c>
      <c r="B44" s="3"/>
      <c r="C44" s="53">
        <f>(1645.62*98.25%)+64.35</f>
        <v>1681.1716499999998</v>
      </c>
      <c r="D44" s="50">
        <v>2.4E-2</v>
      </c>
      <c r="E44" s="25">
        <f>C44*D44</f>
        <v>40.348119599999997</v>
      </c>
      <c r="F44" s="5"/>
      <c r="G44" s="25"/>
    </row>
    <row r="45" spans="1:7" x14ac:dyDescent="0.2">
      <c r="A45" s="2" t="s">
        <v>59</v>
      </c>
      <c r="B45" s="3"/>
      <c r="C45" s="53">
        <f>(1645.62*98.25%)+64.35</f>
        <v>1681.1716499999998</v>
      </c>
      <c r="D45" s="57">
        <v>5.0000000000000001E-3</v>
      </c>
      <c r="E45" s="25">
        <f>C45*D45</f>
        <v>8.4058582499999996</v>
      </c>
      <c r="F45" s="5"/>
      <c r="G45" s="25"/>
    </row>
    <row r="46" spans="1:7" x14ac:dyDescent="0.2">
      <c r="A46" s="2" t="s">
        <v>60</v>
      </c>
      <c r="B46" s="3"/>
      <c r="C46" s="55">
        <v>1645.62</v>
      </c>
      <c r="D46" s="59">
        <v>8.6E-3</v>
      </c>
      <c r="E46" s="56">
        <f>C46*D46</f>
        <v>14.152331999999999</v>
      </c>
      <c r="F46" s="9">
        <v>1.29E-2</v>
      </c>
      <c r="G46" s="25">
        <f t="shared" ref="G46" si="0">C46*F46</f>
        <v>21.228497999999998</v>
      </c>
    </row>
    <row r="47" spans="1:7" x14ac:dyDescent="0.2">
      <c r="A47" s="79" t="s">
        <v>62</v>
      </c>
      <c r="B47" s="81"/>
      <c r="C47" s="61"/>
      <c r="D47" s="60"/>
      <c r="E47" s="56"/>
      <c r="F47" s="9"/>
      <c r="G47" s="25"/>
    </row>
    <row r="48" spans="1:7" x14ac:dyDescent="0.2">
      <c r="A48" s="14" t="s">
        <v>47</v>
      </c>
      <c r="B48" s="15"/>
      <c r="C48" s="26"/>
      <c r="D48" s="13"/>
      <c r="E48" s="38">
        <f>SUM(E26:E46)</f>
        <v>413.54327205000004</v>
      </c>
      <c r="F48" s="15"/>
      <c r="G48" s="39">
        <f>SUM(G26:G45)</f>
        <v>624.84817199999998</v>
      </c>
    </row>
    <row r="49" spans="1:7" x14ac:dyDescent="0.2">
      <c r="A49" s="85" t="s">
        <v>26</v>
      </c>
      <c r="B49" s="86"/>
      <c r="C49" s="10"/>
      <c r="D49" s="10"/>
      <c r="E49" s="10">
        <f>6.3*20</f>
        <v>126</v>
      </c>
      <c r="F49" s="10"/>
      <c r="G49" s="16"/>
    </row>
    <row r="50" spans="1:7" x14ac:dyDescent="0.2">
      <c r="A50" s="2"/>
      <c r="B50" s="3"/>
      <c r="C50" s="23"/>
      <c r="D50" s="23"/>
      <c r="E50" s="23"/>
      <c r="F50" s="23"/>
      <c r="G50" s="11"/>
    </row>
    <row r="51" spans="1:7" x14ac:dyDescent="0.2">
      <c r="A51" s="73" t="s">
        <v>48</v>
      </c>
      <c r="B51" s="74"/>
      <c r="C51" s="23"/>
      <c r="D51" s="27"/>
      <c r="E51" s="25">
        <f>E24-E48+E49</f>
        <v>1358.0762279499997</v>
      </c>
      <c r="F51" s="23"/>
      <c r="G51" s="11"/>
    </row>
    <row r="52" spans="1:7" x14ac:dyDescent="0.2">
      <c r="A52" s="75" t="s">
        <v>49</v>
      </c>
      <c r="B52" s="87"/>
      <c r="C52" s="23"/>
      <c r="D52" s="51">
        <v>1.4E-2</v>
      </c>
      <c r="E52" s="25">
        <f>E51*D52</f>
        <v>19.013067191299996</v>
      </c>
      <c r="F52" s="23"/>
      <c r="G52" s="11"/>
    </row>
    <row r="53" spans="1:7" x14ac:dyDescent="0.2">
      <c r="A53" s="73" t="s">
        <v>13</v>
      </c>
      <c r="B53" s="74"/>
      <c r="C53" s="23"/>
      <c r="D53" s="23"/>
      <c r="E53" s="40">
        <f>E51-E52</f>
        <v>1339.0631607586997</v>
      </c>
      <c r="F53" s="23"/>
      <c r="G53" s="11"/>
    </row>
    <row r="54" spans="1:7" x14ac:dyDescent="0.2">
      <c r="A54" s="19"/>
      <c r="B54" s="13"/>
      <c r="C54" s="26"/>
      <c r="D54" s="26"/>
      <c r="E54" s="26"/>
      <c r="F54" s="26"/>
      <c r="G54" s="12"/>
    </row>
    <row r="56" spans="1:7" x14ac:dyDescent="0.2">
      <c r="E56" s="41"/>
    </row>
  </sheetData>
  <mergeCells count="25">
    <mergeCell ref="A53:B53"/>
    <mergeCell ref="A21:B21"/>
    <mergeCell ref="A22:B22"/>
    <mergeCell ref="A24:D24"/>
    <mergeCell ref="A26:B26"/>
    <mergeCell ref="A27:B27"/>
    <mergeCell ref="A28:B28"/>
    <mergeCell ref="A47:B47"/>
    <mergeCell ref="A41:B41"/>
    <mergeCell ref="A43:B43"/>
    <mergeCell ref="A49:B49"/>
    <mergeCell ref="A51:B51"/>
    <mergeCell ref="A52:B52"/>
    <mergeCell ref="A20:B20"/>
    <mergeCell ref="A5:G5"/>
    <mergeCell ref="A6:G6"/>
    <mergeCell ref="A9:B9"/>
    <mergeCell ref="F9:G9"/>
    <mergeCell ref="A10:B10"/>
    <mergeCell ref="F11:G11"/>
    <mergeCell ref="A12:B12"/>
    <mergeCell ref="F12:G12"/>
    <mergeCell ref="A14:B14"/>
    <mergeCell ref="F14:G14"/>
    <mergeCell ref="F15:G15"/>
  </mergeCells>
  <hyperlinks>
    <hyperlink ref="L15" r:id="rId1" xr:uid="{37A6692A-6D45-014D-8ECC-8717874F8727}"/>
    <hyperlink ref="L16" r:id="rId2" xr:uid="{885B1D58-9733-254C-BE79-960A27EC40C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7E5FC-D14D-974C-944E-E462C4862064}">
  <dimension ref="A1:L56"/>
  <sheetViews>
    <sheetView zoomScale="110" zoomScaleNormal="110" workbookViewId="0">
      <selection activeCell="B2" sqref="B2"/>
    </sheetView>
  </sheetViews>
  <sheetFormatPr baseColWidth="10" defaultRowHeight="16" x14ac:dyDescent="0.2"/>
  <cols>
    <col min="1" max="1" width="27" bestFit="1" customWidth="1"/>
    <col min="2" max="2" width="17.1640625" customWidth="1"/>
    <col min="3" max="3" width="8.5" customWidth="1"/>
    <col min="4" max="4" width="13.5" customWidth="1"/>
    <col min="5" max="5" width="17.1640625" customWidth="1"/>
    <col min="6" max="6" width="15.33203125" customWidth="1"/>
    <col min="7" max="7" width="21.6640625" bestFit="1" customWidth="1"/>
  </cols>
  <sheetData>
    <row r="1" spans="1:12" x14ac:dyDescent="0.2">
      <c r="A1" s="6" t="s">
        <v>8</v>
      </c>
      <c r="B1" s="7">
        <v>44811</v>
      </c>
    </row>
    <row r="5" spans="1:12" ht="19" x14ac:dyDescent="0.25">
      <c r="A5" s="65" t="s">
        <v>0</v>
      </c>
      <c r="B5" s="65"/>
      <c r="C5" s="65"/>
      <c r="D5" s="65"/>
      <c r="E5" s="65"/>
      <c r="F5" s="65"/>
      <c r="G5" s="65"/>
      <c r="H5" s="1"/>
      <c r="I5" s="1"/>
    </row>
    <row r="6" spans="1:12" x14ac:dyDescent="0.2">
      <c r="A6" s="66" t="s">
        <v>9</v>
      </c>
      <c r="B6" s="66"/>
      <c r="C6" s="66"/>
      <c r="D6" s="66"/>
      <c r="E6" s="66"/>
      <c r="F6" s="66"/>
      <c r="G6" s="66"/>
    </row>
    <row r="7" spans="1:12" x14ac:dyDescent="0.2">
      <c r="A7" s="5"/>
      <c r="B7" s="5"/>
      <c r="C7" s="17"/>
      <c r="D7" s="17"/>
      <c r="E7" s="17"/>
      <c r="F7" s="17"/>
      <c r="G7" s="17"/>
    </row>
    <row r="8" spans="1:12" x14ac:dyDescent="0.2">
      <c r="A8" s="5"/>
      <c r="B8" s="5"/>
      <c r="C8" s="17"/>
      <c r="D8" s="17"/>
      <c r="E8" s="17"/>
      <c r="F8" s="17"/>
      <c r="G8" s="17"/>
    </row>
    <row r="9" spans="1:12" x14ac:dyDescent="0.2">
      <c r="A9" s="67" t="s">
        <v>10</v>
      </c>
      <c r="B9" s="67"/>
      <c r="C9" s="5"/>
      <c r="D9" s="5"/>
      <c r="E9" s="5"/>
      <c r="F9" s="68" t="s">
        <v>28</v>
      </c>
      <c r="G9" s="68"/>
    </row>
    <row r="10" spans="1:12" x14ac:dyDescent="0.2">
      <c r="A10" s="68" t="s">
        <v>27</v>
      </c>
      <c r="B10" s="68"/>
      <c r="C10" s="5"/>
      <c r="D10" s="5"/>
      <c r="E10" s="5"/>
      <c r="F10" s="5" t="s">
        <v>14</v>
      </c>
      <c r="G10" s="5"/>
    </row>
    <row r="11" spans="1:12" x14ac:dyDescent="0.2">
      <c r="A11" s="5" t="s">
        <v>31</v>
      </c>
      <c r="B11" s="5"/>
      <c r="C11" s="5"/>
      <c r="D11" s="5"/>
      <c r="E11" s="5"/>
      <c r="F11" s="68" t="s">
        <v>15</v>
      </c>
      <c r="G11" s="68"/>
    </row>
    <row r="12" spans="1:12" x14ac:dyDescent="0.2">
      <c r="A12" s="68" t="s">
        <v>11</v>
      </c>
      <c r="B12" s="68"/>
      <c r="C12" s="5"/>
      <c r="D12" s="5"/>
      <c r="E12" s="5"/>
      <c r="F12" s="68" t="s">
        <v>29</v>
      </c>
      <c r="G12" s="68"/>
      <c r="L12" t="s">
        <v>57</v>
      </c>
    </row>
    <row r="13" spans="1:12" x14ac:dyDescent="0.2">
      <c r="A13" s="5" t="s">
        <v>30</v>
      </c>
      <c r="B13" s="5"/>
      <c r="C13" s="5"/>
      <c r="D13" s="5"/>
      <c r="E13" s="5"/>
      <c r="F13" s="5"/>
      <c r="G13" s="5"/>
      <c r="L13" t="s">
        <v>21</v>
      </c>
    </row>
    <row r="14" spans="1:12" x14ac:dyDescent="0.2">
      <c r="A14" s="68" t="s">
        <v>32</v>
      </c>
      <c r="B14" s="68"/>
      <c r="C14" s="5"/>
      <c r="D14" s="5"/>
      <c r="E14" s="5"/>
      <c r="F14" s="69" t="s">
        <v>12</v>
      </c>
      <c r="G14" s="70"/>
      <c r="L14" t="s">
        <v>22</v>
      </c>
    </row>
    <row r="15" spans="1:12" x14ac:dyDescent="0.2">
      <c r="A15" s="20"/>
      <c r="B15" s="17"/>
      <c r="C15" s="5"/>
      <c r="D15" s="5"/>
      <c r="E15" s="5"/>
      <c r="F15" s="71"/>
      <c r="G15" s="72"/>
      <c r="K15" t="s">
        <v>18</v>
      </c>
      <c r="L15" s="8" t="s">
        <v>23</v>
      </c>
    </row>
    <row r="16" spans="1:12" x14ac:dyDescent="0.2">
      <c r="B16" s="17"/>
      <c r="C16" s="5"/>
      <c r="D16" s="5"/>
      <c r="E16" s="5"/>
      <c r="F16" s="4"/>
      <c r="G16" s="18"/>
      <c r="K16" t="s">
        <v>24</v>
      </c>
      <c r="L16" s="8" t="s">
        <v>23</v>
      </c>
    </row>
    <row r="17" spans="1:12" x14ac:dyDescent="0.2">
      <c r="A17" s="20" t="s">
        <v>33</v>
      </c>
      <c r="B17" s="17"/>
      <c r="C17" s="5"/>
      <c r="D17" s="5"/>
      <c r="E17" s="5"/>
      <c r="F17" s="5"/>
      <c r="G17" s="5"/>
    </row>
    <row r="18" spans="1:12" x14ac:dyDescent="0.2">
      <c r="A18" s="5"/>
      <c r="B18" s="5"/>
      <c r="C18" s="5"/>
      <c r="D18" s="5"/>
      <c r="E18" s="5"/>
      <c r="F18" s="5"/>
      <c r="G18" s="5"/>
      <c r="K18" t="s">
        <v>64</v>
      </c>
      <c r="L18" t="s">
        <v>63</v>
      </c>
    </row>
    <row r="19" spans="1:12" x14ac:dyDescent="0.2">
      <c r="A19" s="5"/>
      <c r="B19" s="5"/>
      <c r="C19" s="5"/>
      <c r="D19" s="5"/>
      <c r="E19" s="5"/>
      <c r="F19" s="5"/>
      <c r="G19" s="5"/>
    </row>
    <row r="20" spans="1:12" x14ac:dyDescent="0.2">
      <c r="A20" s="64" t="s">
        <v>51</v>
      </c>
      <c r="B20" s="64"/>
      <c r="C20" s="22" t="s">
        <v>1</v>
      </c>
      <c r="D20" s="36" t="s">
        <v>2</v>
      </c>
      <c r="E20" s="36" t="s">
        <v>3</v>
      </c>
      <c r="F20" s="37" t="s">
        <v>4</v>
      </c>
      <c r="G20" s="36" t="s">
        <v>5</v>
      </c>
    </row>
    <row r="21" spans="1:12" x14ac:dyDescent="0.2">
      <c r="A21" s="75"/>
      <c r="B21" s="76"/>
      <c r="C21" s="10"/>
      <c r="D21" s="23"/>
      <c r="E21" s="23"/>
      <c r="F21" s="3"/>
      <c r="G21" s="11"/>
    </row>
    <row r="22" spans="1:12" x14ac:dyDescent="0.2">
      <c r="A22" s="77" t="s">
        <v>6</v>
      </c>
      <c r="B22" s="78"/>
      <c r="C22" s="23">
        <v>151.66999999999999</v>
      </c>
      <c r="D22" s="23">
        <v>11.07</v>
      </c>
      <c r="E22" s="24">
        <f>C22*D22</f>
        <v>1678.9868999999999</v>
      </c>
      <c r="F22" s="3"/>
      <c r="G22" s="11"/>
    </row>
    <row r="23" spans="1:12" x14ac:dyDescent="0.2">
      <c r="A23" s="2"/>
      <c r="B23" s="3"/>
      <c r="C23" s="26"/>
      <c r="D23" s="26"/>
      <c r="E23" s="11"/>
      <c r="F23" s="3"/>
      <c r="G23" s="11"/>
    </row>
    <row r="24" spans="1:12" x14ac:dyDescent="0.2">
      <c r="A24" s="79" t="s">
        <v>7</v>
      </c>
      <c r="B24" s="80"/>
      <c r="C24" s="80"/>
      <c r="D24" s="81"/>
      <c r="E24" s="21">
        <f>C22*D22</f>
        <v>1678.9868999999999</v>
      </c>
      <c r="F24" s="13"/>
      <c r="G24" s="11"/>
    </row>
    <row r="25" spans="1:12" x14ac:dyDescent="0.2">
      <c r="A25" s="32" t="s">
        <v>34</v>
      </c>
      <c r="B25" s="33"/>
      <c r="C25" s="35"/>
      <c r="D25" s="35"/>
      <c r="E25" s="34"/>
      <c r="F25" s="3"/>
      <c r="G25" s="10"/>
    </row>
    <row r="26" spans="1:12" x14ac:dyDescent="0.2">
      <c r="A26" s="82" t="s">
        <v>35</v>
      </c>
      <c r="B26" s="83"/>
      <c r="C26" s="53">
        <v>1678.99</v>
      </c>
      <c r="D26" s="29"/>
      <c r="E26" s="23"/>
      <c r="F26" s="46">
        <v>7.0000000000000007E-2</v>
      </c>
      <c r="G26" s="25">
        <f>C26*F26</f>
        <v>117.52930000000001</v>
      </c>
    </row>
    <row r="27" spans="1:12" x14ac:dyDescent="0.2">
      <c r="A27" s="77" t="s">
        <v>16</v>
      </c>
      <c r="B27" s="78"/>
      <c r="C27" s="53">
        <v>1678.99</v>
      </c>
      <c r="D27" s="11"/>
      <c r="E27" s="23"/>
      <c r="F27" s="47">
        <v>3.0000000000000001E-3</v>
      </c>
      <c r="G27" s="25">
        <f>C27*F27</f>
        <v>5.0369700000000002</v>
      </c>
    </row>
    <row r="28" spans="1:12" x14ac:dyDescent="0.2">
      <c r="A28" s="77" t="s">
        <v>36</v>
      </c>
      <c r="B28" s="78"/>
      <c r="C28" s="53">
        <v>1678.99</v>
      </c>
      <c r="D28" s="28"/>
      <c r="E28" s="25"/>
      <c r="F28" s="47">
        <v>2.4E-2</v>
      </c>
      <c r="G28" s="25">
        <f>C28*F28</f>
        <v>40.295760000000001</v>
      </c>
    </row>
    <row r="29" spans="1:12" x14ac:dyDescent="0.2">
      <c r="A29" s="2" t="s">
        <v>25</v>
      </c>
      <c r="B29" s="3"/>
      <c r="C29" s="53">
        <v>1678.99</v>
      </c>
      <c r="D29" s="29"/>
      <c r="E29" s="49">
        <v>64.349999999999994</v>
      </c>
      <c r="F29" s="47"/>
      <c r="G29" s="25">
        <v>64.349999999999994</v>
      </c>
    </row>
    <row r="30" spans="1:12" x14ac:dyDescent="0.2">
      <c r="A30" s="2" t="s">
        <v>17</v>
      </c>
      <c r="B30" s="3"/>
      <c r="C30" s="53">
        <v>1678.99</v>
      </c>
      <c r="D30" s="11"/>
      <c r="E30" s="25"/>
      <c r="F30" s="47">
        <v>3.4500000000000003E-2</v>
      </c>
      <c r="G30" s="25">
        <f>C30*F30</f>
        <v>57.925155000000004</v>
      </c>
    </row>
    <row r="31" spans="1:12" x14ac:dyDescent="0.2">
      <c r="A31" s="31" t="s">
        <v>40</v>
      </c>
      <c r="B31" s="3"/>
      <c r="C31" s="23"/>
      <c r="D31" s="11"/>
      <c r="E31" s="25"/>
      <c r="F31" s="47"/>
      <c r="G31" s="25"/>
    </row>
    <row r="32" spans="1:12" x14ac:dyDescent="0.2">
      <c r="A32" s="2" t="s">
        <v>37</v>
      </c>
      <c r="B32" s="3"/>
      <c r="C32" s="53">
        <v>1678.99</v>
      </c>
      <c r="D32" s="29">
        <v>6.9000000000000006E-2</v>
      </c>
      <c r="E32" s="25">
        <f>C32*D32</f>
        <v>115.85031000000001</v>
      </c>
      <c r="F32" s="47">
        <v>8.5500000000000007E-2</v>
      </c>
      <c r="G32" s="25">
        <f>C32*F32</f>
        <v>143.55364500000002</v>
      </c>
    </row>
    <row r="33" spans="1:7" x14ac:dyDescent="0.2">
      <c r="A33" s="2" t="s">
        <v>38</v>
      </c>
      <c r="B33" s="3"/>
      <c r="C33" s="53">
        <v>1678.99</v>
      </c>
      <c r="D33" s="29">
        <v>4.0000000000000001E-3</v>
      </c>
      <c r="E33" s="25">
        <f>C33*D33</f>
        <v>6.7159599999999999</v>
      </c>
      <c r="F33" s="47">
        <v>1.9E-2</v>
      </c>
      <c r="G33" s="25">
        <f>C33*F33</f>
        <v>31.90081</v>
      </c>
    </row>
    <row r="34" spans="1:7" x14ac:dyDescent="0.2">
      <c r="A34" s="52" t="s">
        <v>39</v>
      </c>
      <c r="B34" s="3"/>
      <c r="C34" s="53">
        <v>1678.99</v>
      </c>
      <c r="D34" s="29">
        <v>3.15E-2</v>
      </c>
      <c r="E34" s="25">
        <f>C34*D34</f>
        <v>52.888185</v>
      </c>
      <c r="F34" s="47">
        <v>4.7199999999999999E-2</v>
      </c>
      <c r="G34" s="25">
        <f>C34*F34</f>
        <v>79.248328000000001</v>
      </c>
    </row>
    <row r="35" spans="1:7" x14ac:dyDescent="0.2">
      <c r="A35" s="31" t="s">
        <v>41</v>
      </c>
      <c r="B35" s="3"/>
      <c r="C35" s="23"/>
      <c r="D35" s="29"/>
      <c r="E35" s="25"/>
      <c r="F35" s="47"/>
      <c r="G35" s="25"/>
    </row>
    <row r="36" spans="1:7" x14ac:dyDescent="0.2">
      <c r="A36" s="31" t="s">
        <v>42</v>
      </c>
      <c r="B36" s="3"/>
      <c r="C36" s="23"/>
      <c r="D36" s="29"/>
      <c r="E36" s="25"/>
      <c r="F36" s="47"/>
      <c r="G36" s="25"/>
    </row>
    <row r="37" spans="1:7" x14ac:dyDescent="0.2">
      <c r="A37" s="2" t="s">
        <v>43</v>
      </c>
      <c r="B37" s="3"/>
      <c r="C37" s="53">
        <v>1678.99</v>
      </c>
      <c r="D37" s="29"/>
      <c r="E37" s="25"/>
      <c r="F37" s="47">
        <v>4.0500000000000001E-2</v>
      </c>
      <c r="G37" s="25">
        <f>C37*F37</f>
        <v>67.999094999999997</v>
      </c>
    </row>
    <row r="38" spans="1:7" x14ac:dyDescent="0.2">
      <c r="A38" s="2" t="s">
        <v>18</v>
      </c>
      <c r="B38" s="3"/>
      <c r="C38" s="53">
        <v>1678.99</v>
      </c>
      <c r="D38" s="11"/>
      <c r="E38" s="25"/>
      <c r="F38" s="47">
        <v>1E-3</v>
      </c>
      <c r="G38" s="25">
        <f>C38*F38</f>
        <v>1.67899</v>
      </c>
    </row>
    <row r="39" spans="1:7" x14ac:dyDescent="0.2">
      <c r="A39" s="2" t="s">
        <v>20</v>
      </c>
      <c r="B39" s="3"/>
      <c r="C39" s="53">
        <v>1678.99</v>
      </c>
      <c r="D39" s="30"/>
      <c r="E39" s="25"/>
      <c r="F39" s="47">
        <v>5.8999999999999999E-3</v>
      </c>
      <c r="G39" s="25">
        <f>C39*F39</f>
        <v>9.9060410000000001</v>
      </c>
    </row>
    <row r="40" spans="1:7" x14ac:dyDescent="0.2">
      <c r="A40" s="2" t="s">
        <v>19</v>
      </c>
      <c r="B40" s="3"/>
      <c r="C40" s="53">
        <v>1678.99</v>
      </c>
      <c r="D40" s="30"/>
      <c r="E40" s="25"/>
      <c r="F40" s="48">
        <v>0.01</v>
      </c>
      <c r="G40" s="25">
        <f>C40*F40</f>
        <v>16.789899999999999</v>
      </c>
    </row>
    <row r="41" spans="1:7" x14ac:dyDescent="0.2">
      <c r="A41" s="73" t="s">
        <v>44</v>
      </c>
      <c r="B41" s="84"/>
      <c r="C41" s="23"/>
      <c r="D41" s="30"/>
      <c r="E41" s="25"/>
      <c r="F41" s="48"/>
      <c r="G41" s="25"/>
    </row>
    <row r="42" spans="1:7" x14ac:dyDescent="0.2">
      <c r="A42" s="2" t="s">
        <v>45</v>
      </c>
      <c r="B42" s="3"/>
      <c r="C42" s="53">
        <f>(1678.99*98.25%)+64.35</f>
        <v>1713.9576749999999</v>
      </c>
      <c r="D42" s="29">
        <v>6.8000000000000005E-2</v>
      </c>
      <c r="E42" s="25">
        <f>C42*D42</f>
        <v>116.5491219</v>
      </c>
      <c r="F42" s="5"/>
      <c r="G42" s="25"/>
    </row>
    <row r="43" spans="1:7" x14ac:dyDescent="0.2">
      <c r="A43" s="73" t="s">
        <v>46</v>
      </c>
      <c r="B43" s="84"/>
      <c r="C43" s="23"/>
      <c r="D43" s="29"/>
      <c r="E43" s="25"/>
      <c r="F43" s="5"/>
      <c r="G43" s="25"/>
    </row>
    <row r="44" spans="1:7" x14ac:dyDescent="0.2">
      <c r="A44" s="2" t="s">
        <v>58</v>
      </c>
      <c r="B44" s="3"/>
      <c r="C44" s="53">
        <f>(1678.99*98.25%)+64.35</f>
        <v>1713.9576749999999</v>
      </c>
      <c r="D44" s="50">
        <v>2.4E-2</v>
      </c>
      <c r="E44" s="25">
        <f>C44*D44</f>
        <v>41.134984199999998</v>
      </c>
      <c r="F44" s="5"/>
      <c r="G44" s="25"/>
    </row>
    <row r="45" spans="1:7" x14ac:dyDescent="0.2">
      <c r="A45" s="2" t="s">
        <v>59</v>
      </c>
      <c r="B45" s="3"/>
      <c r="C45" s="53">
        <f>(1678.99*98.25%)+64.35</f>
        <v>1713.9576749999999</v>
      </c>
      <c r="D45" s="57">
        <v>5.0000000000000001E-3</v>
      </c>
      <c r="E45" s="25">
        <f>C45*D45</f>
        <v>8.5697883749999999</v>
      </c>
      <c r="F45" s="5"/>
      <c r="G45" s="25"/>
    </row>
    <row r="46" spans="1:7" x14ac:dyDescent="0.2">
      <c r="A46" s="2" t="s">
        <v>60</v>
      </c>
      <c r="B46" s="3"/>
      <c r="C46" s="55">
        <v>1678.99</v>
      </c>
      <c r="D46" s="59">
        <v>8.6E-3</v>
      </c>
      <c r="E46" s="56">
        <f>C46*D46</f>
        <v>14.439314</v>
      </c>
      <c r="F46" s="9">
        <v>1.29E-2</v>
      </c>
      <c r="G46" s="25">
        <f t="shared" ref="G46" si="0">C46*F46</f>
        <v>21.658971000000001</v>
      </c>
    </row>
    <row r="47" spans="1:7" x14ac:dyDescent="0.2">
      <c r="A47" s="79" t="s">
        <v>62</v>
      </c>
      <c r="B47" s="81"/>
      <c r="C47" s="54"/>
      <c r="D47" s="58"/>
      <c r="E47" s="25"/>
      <c r="F47" s="9"/>
      <c r="G47" s="25"/>
    </row>
    <row r="48" spans="1:7" x14ac:dyDescent="0.2">
      <c r="A48" s="14" t="s">
        <v>47</v>
      </c>
      <c r="B48" s="15"/>
      <c r="C48" s="26"/>
      <c r="D48" s="15"/>
      <c r="E48" s="38">
        <f>SUM(E26:E46)</f>
        <v>420.49766347500002</v>
      </c>
      <c r="F48" s="15"/>
      <c r="G48" s="39">
        <f>SUM(G26:G45)</f>
        <v>636.21399399999996</v>
      </c>
    </row>
    <row r="49" spans="1:7" x14ac:dyDescent="0.2">
      <c r="A49" s="85" t="s">
        <v>26</v>
      </c>
      <c r="B49" s="86"/>
      <c r="C49" s="10"/>
      <c r="D49" s="10"/>
      <c r="E49" s="10">
        <f>6.3*22</f>
        <v>138.6</v>
      </c>
      <c r="F49" s="10"/>
      <c r="G49" s="16"/>
    </row>
    <row r="50" spans="1:7" x14ac:dyDescent="0.2">
      <c r="A50" s="2"/>
      <c r="B50" s="3"/>
      <c r="C50" s="23"/>
      <c r="D50" s="23"/>
      <c r="E50" s="23"/>
      <c r="F50" s="23"/>
      <c r="G50" s="11"/>
    </row>
    <row r="51" spans="1:7" x14ac:dyDescent="0.2">
      <c r="A51" s="73" t="s">
        <v>48</v>
      </c>
      <c r="B51" s="74"/>
      <c r="C51" s="23"/>
      <c r="D51" s="27"/>
      <c r="E51" s="25">
        <f>E24-E48+E49</f>
        <v>1397.0892365249997</v>
      </c>
      <c r="F51" s="23"/>
      <c r="G51" s="11"/>
    </row>
    <row r="52" spans="1:7" x14ac:dyDescent="0.2">
      <c r="A52" s="75" t="s">
        <v>49</v>
      </c>
      <c r="B52" s="87"/>
      <c r="C52" s="23"/>
      <c r="D52" s="51">
        <v>1.4E-2</v>
      </c>
      <c r="E52" s="25">
        <f>E51*D52</f>
        <v>19.559249311349998</v>
      </c>
      <c r="F52" s="23"/>
      <c r="G52" s="11"/>
    </row>
    <row r="53" spans="1:7" x14ac:dyDescent="0.2">
      <c r="A53" s="73" t="s">
        <v>13</v>
      </c>
      <c r="B53" s="74"/>
      <c r="C53" s="23"/>
      <c r="D53" s="23"/>
      <c r="E53" s="40">
        <f>E51-E52</f>
        <v>1377.5299872136497</v>
      </c>
      <c r="F53" s="23"/>
      <c r="G53" s="11"/>
    </row>
    <row r="54" spans="1:7" x14ac:dyDescent="0.2">
      <c r="A54" s="19"/>
      <c r="B54" s="13"/>
      <c r="C54" s="26"/>
      <c r="D54" s="26"/>
      <c r="E54" s="26"/>
      <c r="F54" s="26"/>
      <c r="G54" s="12"/>
    </row>
    <row r="56" spans="1:7" x14ac:dyDescent="0.2">
      <c r="E56" s="41"/>
    </row>
  </sheetData>
  <mergeCells count="25">
    <mergeCell ref="A49:B49"/>
    <mergeCell ref="A41:B41"/>
    <mergeCell ref="A43:B43"/>
    <mergeCell ref="A51:B51"/>
    <mergeCell ref="A53:B53"/>
    <mergeCell ref="A52:B52"/>
    <mergeCell ref="A47:B47"/>
    <mergeCell ref="A28:B28"/>
    <mergeCell ref="A12:B12"/>
    <mergeCell ref="F12:G12"/>
    <mergeCell ref="A14:B14"/>
    <mergeCell ref="F14:G14"/>
    <mergeCell ref="F15:G15"/>
    <mergeCell ref="A20:B20"/>
    <mergeCell ref="A21:B21"/>
    <mergeCell ref="A22:B22"/>
    <mergeCell ref="A24:D24"/>
    <mergeCell ref="A26:B26"/>
    <mergeCell ref="A27:B27"/>
    <mergeCell ref="F11:G11"/>
    <mergeCell ref="A5:G5"/>
    <mergeCell ref="A6:G6"/>
    <mergeCell ref="A9:B9"/>
    <mergeCell ref="F9:G9"/>
    <mergeCell ref="A10:B10"/>
  </mergeCells>
  <hyperlinks>
    <hyperlink ref="L15" r:id="rId1" xr:uid="{3CAA2A83-9E3A-CF49-A914-B332FC07DD0F}"/>
    <hyperlink ref="L16" r:id="rId2" xr:uid="{D3BE43D8-CFF9-B543-9040-10C9CDE1FA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Janvier 2022</vt:lpstr>
      <vt:lpstr>Février 2022</vt:lpstr>
      <vt:lpstr>Mars 2022</vt:lpstr>
      <vt:lpstr>Avril 2022</vt:lpstr>
      <vt:lpstr>Mai 2022</vt:lpstr>
      <vt:lpstr>Juin 2022</vt:lpstr>
      <vt:lpstr>Juillet 2022</vt:lpstr>
      <vt:lpstr>Août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2022-09-02T08:04:37Z</dcterms:created>
  <dcterms:modified xsi:type="dcterms:W3CDTF">2022-09-07T16:30:12Z</dcterms:modified>
</cp:coreProperties>
</file>