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iacernicchiaro/Desktop/"/>
    </mc:Choice>
  </mc:AlternateContent>
  <xr:revisionPtr revIDLastSave="0" documentId="13_ncr:1_{2C953133-99D8-4240-A0DC-CA96698A2DC2}" xr6:coauthVersionLast="47" xr6:coauthVersionMax="47" xr10:uidLastSave="{00000000-0000-0000-0000-000000000000}"/>
  <bookViews>
    <workbookView xWindow="0" yWindow="500" windowWidth="28800" windowHeight="16020" xr2:uid="{71B05A7C-1D56-E645-9B55-8960340300E3}"/>
  </bookViews>
  <sheets>
    <sheet name="Sources " sheetId="1" r:id="rId1"/>
    <sheet name="Janvier 2022" sheetId="9" r:id="rId2"/>
    <sheet name="Février 2022" sheetId="8" r:id="rId3"/>
    <sheet name="Mars 2022" sheetId="7" r:id="rId4"/>
    <sheet name="Avril 2022" sheetId="6" r:id="rId5"/>
    <sheet name="Mai 2022" sheetId="5" r:id="rId6"/>
    <sheet name="Juin 2022" sheetId="4" r:id="rId7"/>
    <sheet name="Juillet 2022" sheetId="3" r:id="rId8"/>
    <sheet name="Août 2022" sheetId="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1" l="1"/>
  <c r="C23" i="1" s="1"/>
  <c r="B25" i="1" s="1"/>
  <c r="I45" i="9"/>
  <c r="I23" i="9"/>
  <c r="I24" i="9" s="1"/>
  <c r="I45" i="8"/>
  <c r="I23" i="8"/>
  <c r="I24" i="8" s="1"/>
  <c r="I45" i="7"/>
  <c r="I23" i="7"/>
  <c r="I24" i="7" s="1"/>
  <c r="I45" i="6"/>
  <c r="I24" i="6"/>
  <c r="G33" i="6" s="1"/>
  <c r="I23" i="6"/>
  <c r="I45" i="5"/>
  <c r="I23" i="5"/>
  <c r="I24" i="5" s="1"/>
  <c r="I45" i="4"/>
  <c r="I23" i="4"/>
  <c r="I24" i="4" s="1"/>
  <c r="I45" i="3"/>
  <c r="I23" i="3"/>
  <c r="I24" i="3" s="1"/>
  <c r="J45" i="2"/>
  <c r="J43" i="2"/>
  <c r="G43" i="2"/>
  <c r="L45" i="2"/>
  <c r="L57" i="2"/>
  <c r="G42" i="2"/>
  <c r="G41" i="2"/>
  <c r="J42" i="2"/>
  <c r="J41" i="2"/>
  <c r="I45" i="2"/>
  <c r="I23" i="2"/>
  <c r="I24" i="2" s="1"/>
  <c r="G33" i="9" l="1"/>
  <c r="G42" i="9"/>
  <c r="G41" i="9"/>
  <c r="J41" i="9" s="1"/>
  <c r="G37" i="9"/>
  <c r="L37" i="9" s="1"/>
  <c r="G35" i="9"/>
  <c r="G31" i="9"/>
  <c r="J31" i="9" s="1"/>
  <c r="G28" i="9"/>
  <c r="G38" i="9"/>
  <c r="G34" i="9"/>
  <c r="G27" i="9"/>
  <c r="L27" i="9" s="1"/>
  <c r="G33" i="8"/>
  <c r="G42" i="8"/>
  <c r="G35" i="8"/>
  <c r="G31" i="8"/>
  <c r="J31" i="8" s="1"/>
  <c r="G28" i="8"/>
  <c r="G41" i="8"/>
  <c r="J41" i="8" s="1"/>
  <c r="G38" i="8"/>
  <c r="G34" i="8"/>
  <c r="G27" i="8"/>
  <c r="L27" i="8" s="1"/>
  <c r="G37" i="8"/>
  <c r="L37" i="8" s="1"/>
  <c r="G33" i="7"/>
  <c r="G28" i="7"/>
  <c r="G38" i="7"/>
  <c r="G34" i="7"/>
  <c r="G27" i="7"/>
  <c r="L27" i="7" s="1"/>
  <c r="G37" i="7"/>
  <c r="L37" i="7" s="1"/>
  <c r="G42" i="7"/>
  <c r="G35" i="7"/>
  <c r="G31" i="7"/>
  <c r="J31" i="7" s="1"/>
  <c r="G41" i="7"/>
  <c r="J41" i="7" s="1"/>
  <c r="L33" i="6"/>
  <c r="J33" i="6"/>
  <c r="G27" i="6"/>
  <c r="L27" i="6" s="1"/>
  <c r="G37" i="6"/>
  <c r="L37" i="6" s="1"/>
  <c r="G31" i="6"/>
  <c r="J31" i="6" s="1"/>
  <c r="G42" i="6"/>
  <c r="G34" i="6"/>
  <c r="G38" i="6"/>
  <c r="G41" i="6"/>
  <c r="J41" i="6" s="1"/>
  <c r="G28" i="6"/>
  <c r="G35" i="6"/>
  <c r="G33" i="5"/>
  <c r="G42" i="5"/>
  <c r="G35" i="5"/>
  <c r="G31" i="5"/>
  <c r="J31" i="5" s="1"/>
  <c r="G41" i="5"/>
  <c r="J41" i="5" s="1"/>
  <c r="G38" i="5"/>
  <c r="G34" i="5"/>
  <c r="G27" i="5"/>
  <c r="L27" i="5" s="1"/>
  <c r="G28" i="5"/>
  <c r="G37" i="5"/>
  <c r="L37" i="5" s="1"/>
  <c r="G33" i="4"/>
  <c r="G35" i="4"/>
  <c r="G31" i="4"/>
  <c r="J31" i="4" s="1"/>
  <c r="G28" i="4"/>
  <c r="G37" i="4"/>
  <c r="L37" i="4" s="1"/>
  <c r="G42" i="4"/>
  <c r="G41" i="4"/>
  <c r="J41" i="4" s="1"/>
  <c r="G38" i="4"/>
  <c r="G34" i="4"/>
  <c r="G27" i="4"/>
  <c r="L27" i="4" s="1"/>
  <c r="G33" i="3"/>
  <c r="G35" i="3"/>
  <c r="G28" i="3"/>
  <c r="G37" i="3"/>
  <c r="L37" i="3" s="1"/>
  <c r="G38" i="3"/>
  <c r="G34" i="3"/>
  <c r="G27" i="3"/>
  <c r="L27" i="3" s="1"/>
  <c r="G42" i="3"/>
  <c r="G31" i="3"/>
  <c r="J31" i="3" s="1"/>
  <c r="G41" i="3"/>
  <c r="J41" i="3" s="1"/>
  <c r="G61" i="2"/>
  <c r="K61" i="2" s="1"/>
  <c r="K63" i="2" s="1"/>
  <c r="G27" i="2"/>
  <c r="L27" i="2" s="1"/>
  <c r="G38" i="2"/>
  <c r="G35" i="2"/>
  <c r="G37" i="2"/>
  <c r="L37" i="2" s="1"/>
  <c r="G34" i="2"/>
  <c r="G33" i="2"/>
  <c r="G31" i="2"/>
  <c r="J31" i="2" s="1"/>
  <c r="G28" i="2"/>
  <c r="J34" i="9" l="1"/>
  <c r="L34" i="9"/>
  <c r="G43" i="9"/>
  <c r="J43" i="9" s="1"/>
  <c r="J42" i="9"/>
  <c r="L35" i="9"/>
  <c r="J35" i="9"/>
  <c r="J33" i="9"/>
  <c r="J45" i="9" s="1"/>
  <c r="L57" i="9" s="1"/>
  <c r="L33" i="9"/>
  <c r="L45" i="9" s="1"/>
  <c r="L35" i="8"/>
  <c r="J35" i="8"/>
  <c r="G43" i="8"/>
  <c r="J43" i="8" s="1"/>
  <c r="J42" i="8"/>
  <c r="L34" i="8"/>
  <c r="L45" i="8" s="1"/>
  <c r="J34" i="8"/>
  <c r="J45" i="8" s="1"/>
  <c r="L57" i="8" s="1"/>
  <c r="L33" i="8"/>
  <c r="J33" i="8"/>
  <c r="J34" i="7"/>
  <c r="L34" i="7"/>
  <c r="G43" i="7"/>
  <c r="J43" i="7" s="1"/>
  <c r="J42" i="7"/>
  <c r="L35" i="7"/>
  <c r="L45" i="7" s="1"/>
  <c r="J35" i="7"/>
  <c r="J45" i="7" s="1"/>
  <c r="L57" i="7" s="1"/>
  <c r="L33" i="7"/>
  <c r="J33" i="7"/>
  <c r="J34" i="6"/>
  <c r="L34" i="6"/>
  <c r="G43" i="6"/>
  <c r="J43" i="6" s="1"/>
  <c r="J42" i="6"/>
  <c r="L35" i="6"/>
  <c r="J35" i="6"/>
  <c r="J45" i="6" s="1"/>
  <c r="L57" i="6" s="1"/>
  <c r="L45" i="6"/>
  <c r="L34" i="5"/>
  <c r="J34" i="5"/>
  <c r="L35" i="5"/>
  <c r="J35" i="5"/>
  <c r="G43" i="5"/>
  <c r="J43" i="5" s="1"/>
  <c r="J42" i="5"/>
  <c r="J33" i="5"/>
  <c r="L33" i="5"/>
  <c r="L45" i="5" s="1"/>
  <c r="L34" i="4"/>
  <c r="J34" i="4"/>
  <c r="L35" i="4"/>
  <c r="J35" i="4"/>
  <c r="G43" i="4"/>
  <c r="J43" i="4" s="1"/>
  <c r="J42" i="4"/>
  <c r="L33" i="4"/>
  <c r="L45" i="4" s="1"/>
  <c r="J33" i="4"/>
  <c r="J45" i="4" s="1"/>
  <c r="L57" i="4" s="1"/>
  <c r="L34" i="3"/>
  <c r="J34" i="3"/>
  <c r="L35" i="3"/>
  <c r="J35" i="3"/>
  <c r="L45" i="3"/>
  <c r="G43" i="3"/>
  <c r="J43" i="3" s="1"/>
  <c r="J42" i="3"/>
  <c r="J45" i="3" s="1"/>
  <c r="L57" i="3" s="1"/>
  <c r="J33" i="3"/>
  <c r="L33" i="3"/>
  <c r="L34" i="2"/>
  <c r="J34" i="2"/>
  <c r="J33" i="2"/>
  <c r="L33" i="2"/>
  <c r="L35" i="2"/>
  <c r="J35" i="2"/>
  <c r="J45" i="5" l="1"/>
  <c r="L57" i="5" s="1"/>
  <c r="G61" i="9"/>
  <c r="K61" i="9" s="1"/>
  <c r="K63" i="9" s="1"/>
  <c r="G61" i="8"/>
  <c r="K61" i="8" s="1"/>
  <c r="K63" i="8" s="1"/>
  <c r="G61" i="7"/>
  <c r="K61" i="7" s="1"/>
  <c r="K63" i="7" s="1"/>
  <c r="G61" i="6"/>
  <c r="K61" i="6" s="1"/>
  <c r="K63" i="6" s="1"/>
  <c r="G61" i="5"/>
  <c r="K61" i="5" s="1"/>
  <c r="K63" i="5" s="1"/>
  <c r="G61" i="4"/>
  <c r="K61" i="4" s="1"/>
  <c r="K63" i="4" s="1"/>
  <c r="G61" i="3"/>
  <c r="K61" i="3" s="1"/>
  <c r="K63" i="3" s="1"/>
</calcChain>
</file>

<file path=xl/sharedStrings.xml><?xml version="1.0" encoding="utf-8"?>
<sst xmlns="http://schemas.openxmlformats.org/spreadsheetml/2006/main" count="506" uniqueCount="90">
  <si>
    <t xml:space="preserve">Base </t>
  </si>
  <si>
    <t xml:space="preserve">Taux patronal </t>
  </si>
  <si>
    <t xml:space="preserve">SARL NEGOFRUIT </t>
  </si>
  <si>
    <t xml:space="preserve">34000 MONTPELLIER </t>
  </si>
  <si>
    <t>https://www.urssaf.fr/portail/home/taux-et-baremes/taux-de-cotisations/les-employeurs/les-taux-de-cotisations-de-droit.html</t>
  </si>
  <si>
    <t xml:space="preserve">Complémentaire santé </t>
  </si>
  <si>
    <t>SIRET : 000000000 00000                       APE/NAF : 51.3A</t>
  </si>
  <si>
    <t xml:space="preserve">     M. VALLS FRANCOIS </t>
  </si>
  <si>
    <t xml:space="preserve">     1045 AVENUE DU MARCHÉ DE LA GARE </t>
  </si>
  <si>
    <t xml:space="preserve">     34070 MONTPELLIER </t>
  </si>
  <si>
    <t xml:space="preserve">Conv. Coll.   </t>
  </si>
  <si>
    <t>N° Séc.Soc.</t>
  </si>
  <si>
    <t xml:space="preserve">Matricule : </t>
  </si>
  <si>
    <t>Niveau</t>
  </si>
  <si>
    <t xml:space="preserve">Coeff : </t>
  </si>
  <si>
    <t>Département 151,67 heures</t>
  </si>
  <si>
    <t>Horaire : 151,6700</t>
  </si>
  <si>
    <t xml:space="preserve">Désignation </t>
  </si>
  <si>
    <t xml:space="preserve">Nombre </t>
  </si>
  <si>
    <t>Taux salarial</t>
  </si>
  <si>
    <t>Part salarié</t>
  </si>
  <si>
    <t xml:space="preserve">Gain </t>
  </si>
  <si>
    <t xml:space="preserve">Retenue </t>
  </si>
  <si>
    <t xml:space="preserve">Cotisation patronal </t>
  </si>
  <si>
    <t>Salaire</t>
  </si>
  <si>
    <t xml:space="preserve">TOTAL BRUT </t>
  </si>
  <si>
    <t xml:space="preserve">SANTE </t>
  </si>
  <si>
    <t>Sécurité sociale-Maladie, maternité, Invaldiité-décés</t>
  </si>
  <si>
    <t xml:space="preserve">Complémentaire Incapacité- invaldité- décés </t>
  </si>
  <si>
    <t xml:space="preserve">ACCIDENT DE TRAVAIL - MALADIES PROFESSIONNELLES </t>
  </si>
  <si>
    <t xml:space="preserve">RETRAITE </t>
  </si>
  <si>
    <t xml:space="preserve">Sécurité sociale plafonnée </t>
  </si>
  <si>
    <t xml:space="preserve">Sécurité sociale déplanfonnée </t>
  </si>
  <si>
    <t xml:space="preserve">Complémentaire Tranche 1 </t>
  </si>
  <si>
    <t xml:space="preserve">ALLOCATIONS FAMILIALES </t>
  </si>
  <si>
    <t xml:space="preserve">AUTRES COTISATIONS DUES PAR L'EMPLOYEUR </t>
  </si>
  <si>
    <t xml:space="preserve">COTISATIONS STATUAIRES OU PREVUES PAR LA CONV. COLL. </t>
  </si>
  <si>
    <t xml:space="preserve">CSG déductible à l'impôt dur le revenu </t>
  </si>
  <si>
    <t xml:space="preserve">CSG non déductible à l'impôt sur le revenu </t>
  </si>
  <si>
    <t xml:space="preserve">TOTAL DES COTISATIONS ET CONTRIBUTIONS </t>
  </si>
  <si>
    <t>**Montant annuel PAS**</t>
  </si>
  <si>
    <t>** Montant mensuel HS exo**</t>
  </si>
  <si>
    <t>** Montant annuel HS exo**</t>
  </si>
  <si>
    <t xml:space="preserve">NET A PAYER AVANT IMPÔT SUR LE REVENU </t>
  </si>
  <si>
    <t xml:space="preserve">Indemnité repas </t>
  </si>
  <si>
    <t xml:space="preserve">Impôt sur le revenu </t>
  </si>
  <si>
    <t xml:space="preserve">Impôt sur le revenu prélevé à la source </t>
  </si>
  <si>
    <t xml:space="preserve">Taux prélèvement </t>
  </si>
  <si>
    <t xml:space="preserve">Montant </t>
  </si>
  <si>
    <t xml:space="preserve">Net à payer en euros </t>
  </si>
  <si>
    <t xml:space="preserve">BULLETIN DE PAIE CLARIFIE </t>
  </si>
  <si>
    <t xml:space="preserve">Période du </t>
  </si>
  <si>
    <t xml:space="preserve">au </t>
  </si>
  <si>
    <t xml:space="preserve">Paiement le </t>
  </si>
  <si>
    <t xml:space="preserve">par </t>
  </si>
  <si>
    <t xml:space="preserve">Virement </t>
  </si>
  <si>
    <t xml:space="preserve">Emploi : Manutentionnaire </t>
  </si>
  <si>
    <t>Date Ancienneté : 01/10/2020</t>
  </si>
  <si>
    <t xml:space="preserve">Contribution au remboursement de la dette sociale </t>
  </si>
  <si>
    <t xml:space="preserve">Catégorie : Ouvrier </t>
  </si>
  <si>
    <t xml:space="preserve">Evolution du SMIC : </t>
  </si>
  <si>
    <t>https://www.insee.fr/fr/statistiques/1375188</t>
  </si>
  <si>
    <t xml:space="preserve">Taux de cotisation : </t>
  </si>
  <si>
    <t xml:space="preserve">SOURCES </t>
  </si>
  <si>
    <t>Pour la base de la CSG :</t>
  </si>
  <si>
    <t xml:space="preserve">1) Abatemment de 98,25% sur le montant BRUT </t>
  </si>
  <si>
    <t xml:space="preserve">2) A ce résultat, on ajoute la part patronal de la mutuelle ainsi que la part prévoyance de l'entreprise </t>
  </si>
  <si>
    <t xml:space="preserve">3) S'il y a des herues supplémentaires, il faut déduire la CSG/CRDS sur HS non décutible de l'impôt sur le revenu </t>
  </si>
  <si>
    <t xml:space="preserve">Dans un premier temps, j'ai trouveé le site de l'URSSAF, avec l'abattement de 98,25% sur le montant brut </t>
  </si>
  <si>
    <t>Ensuite en cherchant de mon côté et en comparant plusieurs fiches de paie de mon entreprise, en faisant seulement ce calcul je ne retombais pas sur le bon résultat</t>
  </si>
  <si>
    <t xml:space="preserve">C'est donc en prenant contact avec ma gestionnaire de paie que j'ai pu trouver le montant avec les informations suivantes qu'elle m'a fourni : </t>
  </si>
  <si>
    <t xml:space="preserve">Anciennté :  1 an et 11 mois </t>
  </si>
  <si>
    <t xml:space="preserve">Anciennté :  1 an et 10 mois </t>
  </si>
  <si>
    <t xml:space="preserve">Anciennté :  1 an et 9 mois </t>
  </si>
  <si>
    <t xml:space="preserve">Anciennté :  1 an et 8 mois </t>
  </si>
  <si>
    <t xml:space="preserve">Anciennté : 1 an et 7 mois </t>
  </si>
  <si>
    <t xml:space="preserve">Anciennté :  1 an et 6 mois </t>
  </si>
  <si>
    <t xml:space="preserve">Anciennté :  1 an et 5 mois </t>
  </si>
  <si>
    <r>
      <rPr>
        <b/>
        <sz val="12"/>
        <color theme="1"/>
        <rFont val="Calibri"/>
        <family val="2"/>
        <scheme val="minor"/>
      </rPr>
      <t>Anciennté</t>
    </r>
    <r>
      <rPr>
        <sz val="12"/>
        <color theme="1"/>
        <rFont val="Calibri"/>
        <family val="2"/>
        <scheme val="minor"/>
      </rPr>
      <t xml:space="preserve"> : 1 an et 4 mois </t>
    </r>
  </si>
  <si>
    <r>
      <rPr>
        <b/>
        <sz val="12"/>
        <color theme="1"/>
        <rFont val="Calibri"/>
        <family val="2"/>
        <scheme val="minor"/>
      </rPr>
      <t xml:space="preserve">Date Ancienneté </t>
    </r>
    <r>
      <rPr>
        <sz val="12"/>
        <color theme="1"/>
        <rFont val="Calibri"/>
        <family val="2"/>
        <scheme val="minor"/>
      </rPr>
      <t>: 01/10/2020</t>
    </r>
  </si>
  <si>
    <r>
      <rPr>
        <b/>
        <sz val="12"/>
        <color theme="1"/>
        <rFont val="Calibri"/>
        <family val="2"/>
        <scheme val="minor"/>
      </rPr>
      <t xml:space="preserve">Emploi </t>
    </r>
    <r>
      <rPr>
        <sz val="12"/>
        <color theme="1"/>
        <rFont val="Calibri"/>
        <family val="2"/>
        <scheme val="minor"/>
      </rPr>
      <t xml:space="preserve">: Manutentionnaire </t>
    </r>
  </si>
  <si>
    <r>
      <rPr>
        <b/>
        <sz val="12"/>
        <color theme="1"/>
        <rFont val="Calibri"/>
        <family val="2"/>
        <scheme val="minor"/>
      </rPr>
      <t>Département</t>
    </r>
    <r>
      <rPr>
        <sz val="12"/>
        <color theme="1"/>
        <rFont val="Calibri"/>
        <family val="2"/>
        <scheme val="minor"/>
      </rPr>
      <t xml:space="preserve"> : 151,67 heures</t>
    </r>
  </si>
  <si>
    <r>
      <rPr>
        <b/>
        <sz val="12"/>
        <color theme="1"/>
        <rFont val="Calibri"/>
        <family val="2"/>
        <scheme val="minor"/>
      </rPr>
      <t>Catégorie :</t>
    </r>
    <r>
      <rPr>
        <sz val="12"/>
        <color theme="1"/>
        <rFont val="Calibri"/>
        <family val="2"/>
        <scheme val="minor"/>
      </rPr>
      <t xml:space="preserve"> Ouvrier </t>
    </r>
  </si>
  <si>
    <r>
      <rPr>
        <b/>
        <sz val="12"/>
        <color theme="1"/>
        <rFont val="Calibri"/>
        <family val="2"/>
        <scheme val="minor"/>
      </rPr>
      <t xml:space="preserve">Horaire </t>
    </r>
    <r>
      <rPr>
        <sz val="12"/>
        <color theme="1"/>
        <rFont val="Calibri"/>
        <family val="2"/>
        <scheme val="minor"/>
      </rPr>
      <t>: 151,6700</t>
    </r>
  </si>
  <si>
    <t xml:space="preserve">Exemple sur Août : </t>
  </si>
  <si>
    <t xml:space="preserve">BRUT = </t>
  </si>
  <si>
    <t xml:space="preserve">Abbatement </t>
  </si>
  <si>
    <t xml:space="preserve">Part patronal mutuelle </t>
  </si>
  <si>
    <t xml:space="preserve">BASE CSG </t>
  </si>
  <si>
    <t>https://www.urssaf.fr/portail/home/employeur/calculer-les-cotisations/la-base-de-calcul/assiette-csg-crds.html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</si>
</sst>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%"/>
    <numFmt numFmtId="166" formatCode="#,##0.00\ &quot;€&quot;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38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1" xfId="0" applyBorder="1"/>
    <xf numFmtId="0" fontId="0" fillId="0" borderId="4" xfId="0" applyBorder="1"/>
    <xf numFmtId="0" fontId="0" fillId="2" borderId="1" xfId="0" applyFill="1" applyBorder="1"/>
    <xf numFmtId="0" fontId="0" fillId="2" borderId="4" xfId="0" applyFill="1" applyBorder="1"/>
    <xf numFmtId="164" fontId="0" fillId="2" borderId="4" xfId="0" applyNumberFormat="1" applyFill="1" applyBorder="1"/>
    <xf numFmtId="10" fontId="0" fillId="2" borderId="4" xfId="1" applyNumberFormat="1" applyFont="1" applyFill="1" applyBorder="1"/>
    <xf numFmtId="10" fontId="0" fillId="2" borderId="4" xfId="0" applyNumberFormat="1" applyFill="1" applyBorder="1"/>
    <xf numFmtId="10" fontId="0" fillId="0" borderId="4" xfId="1" applyNumberFormat="1" applyFont="1" applyBorder="1"/>
    <xf numFmtId="0" fontId="2" fillId="0" borderId="0" xfId="2"/>
    <xf numFmtId="165" fontId="0" fillId="2" borderId="1" xfId="1" applyNumberFormat="1" applyFont="1" applyFill="1" applyBorder="1"/>
    <xf numFmtId="164" fontId="0" fillId="2" borderId="1" xfId="0" applyNumberFormat="1" applyFill="1" applyBorder="1"/>
    <xf numFmtId="164" fontId="0" fillId="2" borderId="8" xfId="0" applyNumberFormat="1" applyFill="1" applyBorder="1"/>
    <xf numFmtId="10" fontId="0" fillId="2" borderId="8" xfId="1" applyNumberFormat="1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2" xfId="0" applyFill="1" applyBorder="1"/>
    <xf numFmtId="0" fontId="0" fillId="2" borderId="3" xfId="0" applyFill="1" applyBorder="1"/>
    <xf numFmtId="166" fontId="0" fillId="0" borderId="4" xfId="0" applyNumberFormat="1" applyBorder="1"/>
    <xf numFmtId="0" fontId="0" fillId="2" borderId="6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0" xfId="0" applyFill="1"/>
    <xf numFmtId="0" fontId="0" fillId="2" borderId="12" xfId="0" applyFill="1" applyBorder="1"/>
    <xf numFmtId="0" fontId="0" fillId="2" borderId="13" xfId="0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4" xfId="0" applyFill="1" applyBorder="1"/>
    <xf numFmtId="0" fontId="0" fillId="2" borderId="15" xfId="0" applyFill="1" applyBorder="1"/>
    <xf numFmtId="0" fontId="0" fillId="2" borderId="5" xfId="0" applyFill="1" applyBorder="1"/>
    <xf numFmtId="164" fontId="0" fillId="2" borderId="6" xfId="0" applyNumberFormat="1" applyFill="1" applyBorder="1"/>
    <xf numFmtId="0" fontId="3" fillId="2" borderId="14" xfId="0" applyFont="1" applyFill="1" applyBorder="1"/>
    <xf numFmtId="0" fontId="3" fillId="2" borderId="0" xfId="0" applyFont="1" applyFill="1"/>
    <xf numFmtId="164" fontId="0" fillId="0" borderId="1" xfId="0" applyNumberFormat="1" applyBorder="1"/>
    <xf numFmtId="166" fontId="0" fillId="2" borderId="4" xfId="0" applyNumberFormat="1" applyFill="1" applyBorder="1"/>
    <xf numFmtId="166" fontId="0" fillId="2" borderId="1" xfId="0" applyNumberFormat="1" applyFill="1" applyBorder="1"/>
    <xf numFmtId="2" fontId="0" fillId="2" borderId="3" xfId="0" applyNumberFormat="1" applyFill="1" applyBorder="1"/>
    <xf numFmtId="164" fontId="0" fillId="2" borderId="3" xfId="0" applyNumberFormat="1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5" xfId="0" applyFill="1" applyBorder="1"/>
    <xf numFmtId="14" fontId="0" fillId="2" borderId="0" xfId="0" applyNumberFormat="1" applyFill="1"/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right"/>
    </xf>
    <xf numFmtId="164" fontId="0" fillId="2" borderId="11" xfId="0" applyNumberFormat="1" applyFill="1" applyBorder="1"/>
    <xf numFmtId="164" fontId="0" fillId="0" borderId="0" xfId="0" applyNumberFormat="1"/>
    <xf numFmtId="164" fontId="0" fillId="3" borderId="7" xfId="0" applyNumberFormat="1" applyFill="1" applyBorder="1"/>
    <xf numFmtId="164" fontId="0" fillId="2" borderId="2" xfId="0" applyNumberFormat="1" applyFill="1" applyBorder="1"/>
    <xf numFmtId="0" fontId="2" fillId="2" borderId="10" xfId="2" applyFill="1" applyBorder="1"/>
    <xf numFmtId="0" fontId="2" fillId="2" borderId="0" xfId="2" applyFill="1" applyBorder="1"/>
    <xf numFmtId="0" fontId="3" fillId="2" borderId="3" xfId="0" applyFont="1" applyFill="1" applyBorder="1"/>
    <xf numFmtId="0" fontId="3" fillId="2" borderId="4" xfId="0" applyFont="1" applyFill="1" applyBorder="1"/>
    <xf numFmtId="164" fontId="5" fillId="2" borderId="7" xfId="0" applyNumberFormat="1" applyFont="1" applyFill="1" applyBorder="1"/>
    <xf numFmtId="164" fontId="5" fillId="2" borderId="5" xfId="0" applyNumberFormat="1" applyFont="1" applyFill="1" applyBorder="1"/>
    <xf numFmtId="0" fontId="6" fillId="0" borderId="0" xfId="0" applyFont="1" applyAlignment="1">
      <alignment horizontal="center" vertical="center"/>
    </xf>
    <xf numFmtId="164" fontId="0" fillId="2" borderId="14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10" fontId="0" fillId="2" borderId="14" xfId="1" applyNumberFormat="1" applyFont="1" applyFill="1" applyBorder="1" applyAlignment="1">
      <alignment horizontal="center"/>
    </xf>
    <xf numFmtId="10" fontId="0" fillId="2" borderId="5" xfId="1" applyNumberFormat="1" applyFon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rssaf.fr/portail/home/employeur/calculer-les-cotisations/la-base-de-calcul/assiette-csg-crds.html" TargetMode="External"/><Relationship Id="rId2" Type="http://schemas.openxmlformats.org/officeDocument/2006/relationships/hyperlink" Target="https://www.urssaf.fr/portail/home/taux-et-baremes/taux-de-cotisations/les-employeurs/les-taux-de-cotisations-de-droit.html" TargetMode="External"/><Relationship Id="rId1" Type="http://schemas.openxmlformats.org/officeDocument/2006/relationships/hyperlink" Target="https://www.insee.fr/fr/statistiques/13751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11CEE-F103-9448-927C-5716DB65781C}">
  <dimension ref="A2:M42"/>
  <sheetViews>
    <sheetView tabSelected="1" workbookViewId="0">
      <selection activeCell="F22" sqref="F22"/>
    </sheetView>
  </sheetViews>
  <sheetFormatPr baseColWidth="10" defaultRowHeight="16" x14ac:dyDescent="0.2"/>
  <cols>
    <col min="1" max="1" width="31" bestFit="1" customWidth="1"/>
    <col min="2" max="2" width="22.6640625" customWidth="1"/>
    <col min="3" max="3" width="12.6640625" bestFit="1" customWidth="1"/>
    <col min="4" max="4" width="15.1640625" bestFit="1" customWidth="1"/>
    <col min="5" max="5" width="12.83203125" bestFit="1" customWidth="1"/>
    <col min="6" max="6" width="16.83203125" bestFit="1" customWidth="1"/>
  </cols>
  <sheetData>
    <row r="2" spans="1:13" x14ac:dyDescent="0.2">
      <c r="A2" s="55" t="s">
        <v>63</v>
      </c>
      <c r="B2" s="55"/>
      <c r="C2" s="55"/>
    </row>
    <row r="3" spans="1:13" x14ac:dyDescent="0.2">
      <c r="A3" s="55"/>
      <c r="B3" s="55"/>
      <c r="C3" s="55"/>
    </row>
    <row r="5" spans="1:13" x14ac:dyDescent="0.2">
      <c r="A5" s="51" t="s">
        <v>60</v>
      </c>
      <c r="B5" s="49" t="s">
        <v>61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16"/>
    </row>
    <row r="6" spans="1:13" x14ac:dyDescent="0.2">
      <c r="A6" s="4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3"/>
    </row>
    <row r="7" spans="1:13" x14ac:dyDescent="0.2">
      <c r="A7" s="52" t="s">
        <v>62</v>
      </c>
      <c r="B7" s="50" t="s">
        <v>4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3"/>
    </row>
    <row r="8" spans="1:13" x14ac:dyDescent="0.2">
      <c r="A8" s="4"/>
      <c r="B8" s="50"/>
      <c r="C8" s="23"/>
      <c r="D8" s="23"/>
      <c r="E8" s="23"/>
      <c r="F8" s="23"/>
      <c r="G8" s="23"/>
      <c r="H8" s="23"/>
      <c r="I8" s="23"/>
      <c r="J8" s="23"/>
      <c r="K8" s="23"/>
      <c r="L8" s="23"/>
      <c r="M8" s="3"/>
    </row>
    <row r="9" spans="1:13" x14ac:dyDescent="0.2">
      <c r="A9" s="52" t="s">
        <v>64</v>
      </c>
      <c r="B9" s="23" t="s">
        <v>68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3"/>
    </row>
    <row r="10" spans="1:13" x14ac:dyDescent="0.2">
      <c r="A10" s="52"/>
      <c r="B10" s="50" t="s">
        <v>89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3"/>
    </row>
    <row r="11" spans="1:13" x14ac:dyDescent="0.2">
      <c r="A11" s="52"/>
      <c r="B11" s="50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3"/>
    </row>
    <row r="12" spans="1:13" x14ac:dyDescent="0.2">
      <c r="A12" s="4"/>
      <c r="B12" s="23" t="s">
        <v>69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3"/>
    </row>
    <row r="13" spans="1:13" x14ac:dyDescent="0.2">
      <c r="A13" s="4"/>
      <c r="B13" s="23" t="s">
        <v>70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</row>
    <row r="14" spans="1:13" x14ac:dyDescent="0.2">
      <c r="A14" s="4"/>
      <c r="B14" s="23" t="s">
        <v>65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3"/>
    </row>
    <row r="15" spans="1:13" x14ac:dyDescent="0.2">
      <c r="A15" s="4"/>
      <c r="B15" s="23" t="s">
        <v>66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3"/>
    </row>
    <row r="16" spans="1:13" x14ac:dyDescent="0.2">
      <c r="A16" s="4"/>
      <c r="B16" s="23" t="s">
        <v>67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3"/>
    </row>
    <row r="17" spans="1:13" x14ac:dyDescent="0.2">
      <c r="A17" s="4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3"/>
    </row>
    <row r="18" spans="1:13" x14ac:dyDescent="0.2">
      <c r="A18" s="1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14"/>
    </row>
    <row r="21" spans="1:13" ht="31" customHeight="1" x14ac:dyDescent="0.2">
      <c r="A21" s="17" t="s">
        <v>84</v>
      </c>
      <c r="B21" s="21" t="s">
        <v>85</v>
      </c>
      <c r="C21" s="16">
        <v>1678.9870000000001</v>
      </c>
    </row>
    <row r="22" spans="1:13" x14ac:dyDescent="0.2">
      <c r="A22" s="4"/>
      <c r="B22" s="23" t="s">
        <v>86</v>
      </c>
      <c r="C22" s="11">
        <f>C21*0.9825</f>
        <v>1649.6047275000001</v>
      </c>
    </row>
    <row r="23" spans="1:13" x14ac:dyDescent="0.2">
      <c r="A23" s="15"/>
      <c r="B23" s="25" t="s">
        <v>87</v>
      </c>
      <c r="C23" s="53">
        <f>C22+ 64.35</f>
        <v>1713.9547275</v>
      </c>
    </row>
    <row r="25" spans="1:13" x14ac:dyDescent="0.2">
      <c r="A25" s="19" t="s">
        <v>88</v>
      </c>
      <c r="B25" s="54">
        <f>C23</f>
        <v>1713.9547275</v>
      </c>
    </row>
    <row r="30" spans="1:13" x14ac:dyDescent="0.2">
      <c r="E30" s="9"/>
    </row>
    <row r="42" spans="4:4" x14ac:dyDescent="0.2">
      <c r="D42" s="9"/>
    </row>
  </sheetData>
  <mergeCells count="1">
    <mergeCell ref="A2:C3"/>
  </mergeCells>
  <hyperlinks>
    <hyperlink ref="B5" r:id="rId1" xr:uid="{A8B51E2D-1432-B446-AB6F-E57CB2082348}"/>
    <hyperlink ref="B7" r:id="rId2" xr:uid="{383895D9-73FD-DF46-A939-610AF4F2F95F}"/>
    <hyperlink ref="B10" r:id="rId3" xr:uid="{337281B8-6245-ED44-8431-42DCDA2ED6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BA687-F434-8C44-9785-4B74E873ECD4}">
  <dimension ref="A1:O63"/>
  <sheetViews>
    <sheetView topLeftCell="A46" zoomScale="88" workbookViewId="0">
      <selection activeCell="Q35" sqref="Q35"/>
    </sheetView>
  </sheetViews>
  <sheetFormatPr baseColWidth="10" defaultRowHeight="16" x14ac:dyDescent="0.2"/>
  <cols>
    <col min="8" max="8" width="11.83203125" customWidth="1"/>
    <col min="9" max="9" width="12.6640625" bestFit="1" customWidth="1"/>
    <col min="10" max="10" width="11.6640625" bestFit="1" customWidth="1"/>
    <col min="11" max="11" width="14.1640625" customWidth="1"/>
    <col min="12" max="12" width="16.5" customWidth="1"/>
  </cols>
  <sheetData>
    <row r="1" spans="1:12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2">
      <c r="A2" s="20" t="s">
        <v>2</v>
      </c>
      <c r="B2" s="21"/>
      <c r="C2" s="21"/>
      <c r="D2" s="21"/>
      <c r="E2" s="16"/>
      <c r="F2" s="23"/>
      <c r="G2" s="60" t="s">
        <v>50</v>
      </c>
      <c r="H2" s="60"/>
      <c r="I2" s="60"/>
      <c r="J2" s="60"/>
      <c r="K2" s="60"/>
      <c r="L2" s="60"/>
    </row>
    <row r="3" spans="1:12" x14ac:dyDescent="0.2">
      <c r="A3" s="22"/>
      <c r="B3" s="23"/>
      <c r="C3" s="23"/>
      <c r="D3" s="23"/>
      <c r="E3" s="3"/>
      <c r="F3" s="23"/>
      <c r="G3" s="60"/>
      <c r="H3" s="60"/>
      <c r="I3" s="60"/>
      <c r="J3" s="60"/>
      <c r="K3" s="60"/>
      <c r="L3" s="60"/>
    </row>
    <row r="4" spans="1:12" x14ac:dyDescent="0.2">
      <c r="A4" s="22" t="s">
        <v>3</v>
      </c>
      <c r="B4" s="23"/>
      <c r="C4" s="23"/>
      <c r="D4" s="23"/>
      <c r="E4" s="3"/>
      <c r="F4" s="23"/>
      <c r="G4" s="60"/>
      <c r="H4" s="60"/>
      <c r="I4" s="60"/>
      <c r="J4" s="60"/>
      <c r="K4" s="60"/>
      <c r="L4" s="60"/>
    </row>
    <row r="5" spans="1:12" x14ac:dyDescent="0.2">
      <c r="A5" s="22"/>
      <c r="B5" s="23"/>
      <c r="C5" s="23"/>
      <c r="D5" s="23"/>
      <c r="E5" s="3"/>
      <c r="F5" s="23"/>
      <c r="G5" s="60"/>
      <c r="H5" s="60"/>
      <c r="I5" s="60"/>
      <c r="J5" s="60"/>
      <c r="K5" s="60"/>
      <c r="L5" s="60"/>
    </row>
    <row r="6" spans="1:12" x14ac:dyDescent="0.2">
      <c r="A6" s="24" t="s">
        <v>6</v>
      </c>
      <c r="B6" s="25"/>
      <c r="C6" s="25"/>
      <c r="D6" s="25"/>
      <c r="E6" s="14"/>
      <c r="F6" s="23"/>
      <c r="G6" s="23"/>
      <c r="H6" s="33" t="s">
        <v>51</v>
      </c>
      <c r="I6" s="42">
        <v>44562</v>
      </c>
      <c r="J6" s="44" t="s">
        <v>52</v>
      </c>
      <c r="K6" s="42">
        <v>44592</v>
      </c>
      <c r="L6" s="23"/>
    </row>
    <row r="7" spans="1:12" x14ac:dyDescent="0.2">
      <c r="A7" s="23"/>
      <c r="B7" s="23"/>
      <c r="C7" s="23"/>
      <c r="D7" s="23"/>
      <c r="E7" s="23"/>
      <c r="F7" s="23"/>
      <c r="G7" s="23"/>
      <c r="H7" s="33" t="s">
        <v>53</v>
      </c>
      <c r="I7" s="42">
        <v>44588</v>
      </c>
      <c r="J7" s="44" t="s">
        <v>54</v>
      </c>
      <c r="K7" s="43" t="s">
        <v>55</v>
      </c>
      <c r="L7" s="23"/>
    </row>
    <row r="8" spans="1:12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x14ac:dyDescent="0.2">
      <c r="A9" s="23"/>
      <c r="B9" s="23"/>
      <c r="C9" s="23"/>
      <c r="D9" s="23"/>
      <c r="E9" s="23"/>
      <c r="F9" s="23"/>
      <c r="G9" s="20"/>
      <c r="H9" s="21"/>
      <c r="I9" s="21"/>
      <c r="J9" s="21"/>
      <c r="K9" s="21"/>
      <c r="L9" s="16"/>
    </row>
    <row r="10" spans="1:12" x14ac:dyDescent="0.2">
      <c r="A10" s="33" t="s">
        <v>10</v>
      </c>
      <c r="B10" s="23"/>
      <c r="C10" s="23"/>
      <c r="D10" s="23"/>
      <c r="E10" s="23"/>
      <c r="F10" s="23"/>
      <c r="G10" s="22"/>
      <c r="H10" s="23"/>
      <c r="I10" s="23"/>
      <c r="J10" s="23"/>
      <c r="K10" s="23"/>
      <c r="L10" s="3"/>
    </row>
    <row r="11" spans="1:12" x14ac:dyDescent="0.2">
      <c r="A11" s="23"/>
      <c r="B11" s="23"/>
      <c r="C11" s="23"/>
      <c r="D11" s="23"/>
      <c r="E11" s="23"/>
      <c r="F11" s="23"/>
      <c r="G11" s="22" t="s">
        <v>7</v>
      </c>
      <c r="H11" s="23"/>
      <c r="I11" s="23"/>
      <c r="J11" s="23"/>
      <c r="K11" s="23"/>
      <c r="L11" s="3"/>
    </row>
    <row r="12" spans="1:12" x14ac:dyDescent="0.2">
      <c r="A12" s="33" t="s">
        <v>11</v>
      </c>
      <c r="B12" s="23"/>
      <c r="C12" s="23"/>
      <c r="D12" s="33" t="s">
        <v>12</v>
      </c>
      <c r="E12" s="23"/>
      <c r="F12" s="23"/>
      <c r="G12" s="22"/>
      <c r="H12" s="23"/>
      <c r="I12" s="23"/>
      <c r="J12" s="23"/>
      <c r="K12" s="23"/>
      <c r="L12" s="3"/>
    </row>
    <row r="13" spans="1:12" x14ac:dyDescent="0.2">
      <c r="A13" s="23" t="s">
        <v>79</v>
      </c>
      <c r="B13" s="23"/>
      <c r="C13" s="23"/>
      <c r="D13" s="23" t="s">
        <v>78</v>
      </c>
      <c r="E13" s="23"/>
      <c r="F13" s="23"/>
      <c r="G13" s="22" t="s">
        <v>8</v>
      </c>
      <c r="H13" s="23"/>
      <c r="I13" s="23"/>
      <c r="J13" s="23"/>
      <c r="K13" s="23"/>
      <c r="L13" s="3"/>
    </row>
    <row r="14" spans="1:12" x14ac:dyDescent="0.2">
      <c r="A14" s="23" t="s">
        <v>80</v>
      </c>
      <c r="B14" s="23"/>
      <c r="C14" s="23"/>
      <c r="D14" s="23"/>
      <c r="E14" s="23"/>
      <c r="F14" s="23"/>
      <c r="G14" s="22"/>
      <c r="H14" s="23"/>
      <c r="I14" s="23"/>
      <c r="J14" s="23"/>
      <c r="K14" s="23"/>
      <c r="L14" s="3"/>
    </row>
    <row r="15" spans="1:12" x14ac:dyDescent="0.2">
      <c r="A15" s="23" t="s">
        <v>81</v>
      </c>
      <c r="B15" s="23"/>
      <c r="C15" s="23"/>
      <c r="D15" s="33" t="s">
        <v>13</v>
      </c>
      <c r="E15" s="23"/>
      <c r="F15" s="23"/>
      <c r="G15" s="22" t="s">
        <v>9</v>
      </c>
      <c r="H15" s="23"/>
      <c r="I15" s="23"/>
      <c r="J15" s="23"/>
      <c r="K15" s="23"/>
      <c r="L15" s="3"/>
    </row>
    <row r="16" spans="1:12" x14ac:dyDescent="0.2">
      <c r="A16" s="23" t="s">
        <v>82</v>
      </c>
      <c r="B16" s="23"/>
      <c r="C16" s="23"/>
      <c r="D16" s="33" t="s">
        <v>14</v>
      </c>
      <c r="E16" s="23"/>
      <c r="F16" s="23"/>
      <c r="G16" s="22"/>
      <c r="H16" s="23"/>
      <c r="I16" s="23"/>
      <c r="J16" s="23"/>
      <c r="K16" s="23"/>
      <c r="L16" s="3"/>
    </row>
    <row r="17" spans="1:12" x14ac:dyDescent="0.2">
      <c r="A17" s="23" t="s">
        <v>83</v>
      </c>
      <c r="B17" s="23"/>
      <c r="C17" s="23"/>
      <c r="D17" s="23"/>
      <c r="E17" s="23"/>
      <c r="F17" s="23"/>
      <c r="G17" s="24"/>
      <c r="H17" s="25"/>
      <c r="I17" s="25"/>
      <c r="J17" s="25"/>
      <c r="K17" s="25"/>
      <c r="L17" s="14"/>
    </row>
    <row r="18" spans="1:12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x14ac:dyDescent="0.2">
      <c r="A21" s="61" t="s">
        <v>17</v>
      </c>
      <c r="B21" s="62"/>
      <c r="C21" s="62"/>
      <c r="D21" s="62"/>
      <c r="E21" s="63"/>
      <c r="F21" s="67" t="s">
        <v>18</v>
      </c>
      <c r="G21" s="61" t="s">
        <v>0</v>
      </c>
      <c r="H21" s="63" t="s">
        <v>19</v>
      </c>
      <c r="I21" s="69" t="s">
        <v>20</v>
      </c>
      <c r="J21" s="70"/>
      <c r="K21" s="71" t="s">
        <v>1</v>
      </c>
      <c r="L21" s="71" t="s">
        <v>23</v>
      </c>
    </row>
    <row r="22" spans="1:12" x14ac:dyDescent="0.2">
      <c r="A22" s="64"/>
      <c r="B22" s="65"/>
      <c r="C22" s="65"/>
      <c r="D22" s="65"/>
      <c r="E22" s="66"/>
      <c r="F22" s="68"/>
      <c r="G22" s="64"/>
      <c r="H22" s="66"/>
      <c r="I22" s="27" t="s">
        <v>21</v>
      </c>
      <c r="J22" s="26" t="s">
        <v>22</v>
      </c>
      <c r="K22" s="71"/>
      <c r="L22" s="71"/>
    </row>
    <row r="23" spans="1:12" x14ac:dyDescent="0.2">
      <c r="A23" s="28" t="s">
        <v>24</v>
      </c>
      <c r="B23" s="29"/>
      <c r="C23" s="29"/>
      <c r="D23" s="29"/>
      <c r="E23" s="30"/>
      <c r="F23" s="19">
        <v>151.66999999999999</v>
      </c>
      <c r="G23" s="19">
        <v>10.57</v>
      </c>
      <c r="H23" s="19"/>
      <c r="I23" s="31">
        <f>F23*G23</f>
        <v>1603.1518999999998</v>
      </c>
      <c r="J23" s="19"/>
      <c r="K23" s="19"/>
      <c r="L23" s="19"/>
    </row>
    <row r="24" spans="1:12" x14ac:dyDescent="0.2">
      <c r="A24" s="32" t="s">
        <v>25</v>
      </c>
      <c r="B24" s="29"/>
      <c r="C24" s="29"/>
      <c r="D24" s="29"/>
      <c r="E24" s="30"/>
      <c r="F24" s="19"/>
      <c r="G24" s="19"/>
      <c r="H24" s="19"/>
      <c r="I24" s="31">
        <f>I23</f>
        <v>1603.1518999999998</v>
      </c>
      <c r="J24" s="19"/>
      <c r="K24" s="19"/>
      <c r="L24" s="19"/>
    </row>
    <row r="25" spans="1:12" x14ac:dyDescent="0.2">
      <c r="A25" s="21"/>
      <c r="B25" s="21"/>
      <c r="C25" s="21"/>
      <c r="D25" s="21"/>
      <c r="E25" s="16"/>
      <c r="F25" s="16"/>
      <c r="G25" s="17"/>
      <c r="H25" s="17"/>
      <c r="I25" s="17"/>
      <c r="J25" s="17"/>
      <c r="K25" s="17"/>
      <c r="L25" s="16"/>
    </row>
    <row r="26" spans="1:12" x14ac:dyDescent="0.2">
      <c r="A26" s="23" t="s">
        <v>26</v>
      </c>
      <c r="B26" s="23"/>
      <c r="C26" s="23"/>
      <c r="D26" s="23"/>
      <c r="E26" s="3"/>
      <c r="F26" s="3"/>
      <c r="G26" s="4"/>
      <c r="H26" s="4"/>
      <c r="I26" s="4"/>
      <c r="J26" s="4"/>
      <c r="K26" s="4"/>
      <c r="L26" s="3"/>
    </row>
    <row r="27" spans="1:12" x14ac:dyDescent="0.2">
      <c r="A27" s="23" t="s">
        <v>27</v>
      </c>
      <c r="B27" s="23"/>
      <c r="C27" s="23"/>
      <c r="D27" s="23"/>
      <c r="E27" s="3"/>
      <c r="F27" s="3"/>
      <c r="G27" s="5">
        <f>I24</f>
        <v>1603.1518999999998</v>
      </c>
      <c r="H27" s="4"/>
      <c r="I27" s="4"/>
      <c r="J27" s="35">
        <v>0</v>
      </c>
      <c r="K27" s="6">
        <v>7.2999999999999995E-2</v>
      </c>
      <c r="L27" s="11">
        <f>G27*K27</f>
        <v>117.03008869999998</v>
      </c>
    </row>
    <row r="28" spans="1:12" x14ac:dyDescent="0.2">
      <c r="A28" s="23" t="s">
        <v>28</v>
      </c>
      <c r="B28" s="23"/>
      <c r="C28" s="23"/>
      <c r="D28" s="23"/>
      <c r="E28" s="3"/>
      <c r="F28" s="3"/>
      <c r="G28" s="5">
        <f>I24</f>
        <v>1603.1518999999998</v>
      </c>
      <c r="H28" s="4"/>
      <c r="I28" s="4"/>
      <c r="J28" s="35">
        <v>0</v>
      </c>
      <c r="K28" s="35"/>
      <c r="L28" s="36">
        <v>0</v>
      </c>
    </row>
    <row r="29" spans="1:12" x14ac:dyDescent="0.2">
      <c r="A29" s="23" t="s">
        <v>5</v>
      </c>
      <c r="B29" s="23"/>
      <c r="C29" s="23"/>
      <c r="D29" s="23"/>
      <c r="E29" s="3"/>
      <c r="F29" s="3"/>
      <c r="G29" s="4"/>
      <c r="H29" s="4"/>
      <c r="I29" s="3"/>
      <c r="J29" s="4">
        <v>64.349999999999994</v>
      </c>
      <c r="K29" s="35"/>
      <c r="L29" s="3">
        <v>64.349999999999994</v>
      </c>
    </row>
    <row r="30" spans="1:12" x14ac:dyDescent="0.2">
      <c r="A30" s="23"/>
      <c r="B30" s="23"/>
      <c r="C30" s="23"/>
      <c r="D30" s="23"/>
      <c r="E30" s="3"/>
      <c r="F30" s="4"/>
      <c r="G30" s="3"/>
      <c r="H30" s="4"/>
      <c r="I30" s="4"/>
      <c r="J30" s="3"/>
      <c r="K30" s="4"/>
      <c r="L30" s="4"/>
    </row>
    <row r="31" spans="1:12" x14ac:dyDescent="0.2">
      <c r="A31" s="33" t="s">
        <v>29</v>
      </c>
      <c r="E31" s="1"/>
      <c r="F31" s="4"/>
      <c r="G31" s="34">
        <f>I24</f>
        <v>1603.1518999999998</v>
      </c>
      <c r="H31" s="8">
        <v>2.4E-2</v>
      </c>
      <c r="I31" s="4"/>
      <c r="J31" s="34">
        <f>G31*H31</f>
        <v>38.4756456</v>
      </c>
      <c r="K31" s="18"/>
      <c r="L31" s="18">
        <v>0</v>
      </c>
    </row>
    <row r="32" spans="1:12" x14ac:dyDescent="0.2">
      <c r="A32" s="33" t="s">
        <v>30</v>
      </c>
      <c r="B32" s="23"/>
      <c r="C32" s="23"/>
      <c r="D32" s="23"/>
      <c r="E32" s="3"/>
      <c r="F32" s="4"/>
      <c r="G32" s="3"/>
      <c r="H32" s="4"/>
      <c r="I32" s="4"/>
      <c r="J32" s="3"/>
      <c r="K32" s="4"/>
      <c r="L32" s="4"/>
    </row>
    <row r="33" spans="1:12" x14ac:dyDescent="0.2">
      <c r="A33" s="23" t="s">
        <v>31</v>
      </c>
      <c r="B33" s="23"/>
      <c r="C33" s="23"/>
      <c r="D33" s="23"/>
      <c r="E33" s="3"/>
      <c r="F33" s="4"/>
      <c r="G33" s="11">
        <f>I24</f>
        <v>1603.1518999999998</v>
      </c>
      <c r="H33" s="10">
        <v>6.9000000000000006E-2</v>
      </c>
      <c r="I33" s="5"/>
      <c r="J33" s="11">
        <f>G33*H33</f>
        <v>110.61748109999999</v>
      </c>
      <c r="K33" s="6">
        <v>8.5500000000000007E-2</v>
      </c>
      <c r="L33" s="5">
        <f>G33*K33</f>
        <v>137.06948745</v>
      </c>
    </row>
    <row r="34" spans="1:12" x14ac:dyDescent="0.2">
      <c r="A34" s="23" t="s">
        <v>32</v>
      </c>
      <c r="B34" s="23"/>
      <c r="C34" s="23"/>
      <c r="D34" s="23"/>
      <c r="E34" s="3"/>
      <c r="F34" s="4"/>
      <c r="G34" s="11">
        <f>I24</f>
        <v>1603.1518999999998</v>
      </c>
      <c r="H34" s="6">
        <v>4.0000000000000001E-3</v>
      </c>
      <c r="I34" s="4"/>
      <c r="J34" s="11">
        <f>G34*H34</f>
        <v>6.4126075999999994</v>
      </c>
      <c r="K34" s="6">
        <v>1.9E-2</v>
      </c>
      <c r="L34" s="5">
        <f>G34*K34</f>
        <v>30.459886099999995</v>
      </c>
    </row>
    <row r="35" spans="1:12" x14ac:dyDescent="0.2">
      <c r="A35" s="23" t="s">
        <v>33</v>
      </c>
      <c r="B35" s="23"/>
      <c r="C35" s="23"/>
      <c r="D35" s="23"/>
      <c r="E35" s="3"/>
      <c r="F35" s="4"/>
      <c r="G35" s="11">
        <f>I24</f>
        <v>1603.1518999999998</v>
      </c>
      <c r="H35" s="6">
        <v>3.15E-2</v>
      </c>
      <c r="I35" s="4"/>
      <c r="J35" s="11">
        <f>G35*H35</f>
        <v>50.499284849999995</v>
      </c>
      <c r="K35" s="6">
        <v>4.7199999999999999E-2</v>
      </c>
      <c r="L35" s="5">
        <f>G35*K35</f>
        <v>75.668769679999997</v>
      </c>
    </row>
    <row r="36" spans="1:12" x14ac:dyDescent="0.2">
      <c r="A36" s="23"/>
      <c r="B36" s="23"/>
      <c r="C36" s="23"/>
      <c r="D36" s="23"/>
      <c r="E36" s="3"/>
      <c r="F36" s="4"/>
      <c r="G36" s="4"/>
      <c r="H36" s="4"/>
      <c r="I36" s="4"/>
      <c r="J36" s="4"/>
      <c r="K36" s="2"/>
      <c r="L36" s="3"/>
    </row>
    <row r="37" spans="1:12" x14ac:dyDescent="0.2">
      <c r="A37" s="33" t="s">
        <v>34</v>
      </c>
      <c r="B37" s="23"/>
      <c r="C37" s="23"/>
      <c r="D37" s="23"/>
      <c r="E37" s="3"/>
      <c r="F37" s="4"/>
      <c r="G37" s="5">
        <f>I24</f>
        <v>1603.1518999999998</v>
      </c>
      <c r="H37" s="4"/>
      <c r="I37" s="4"/>
      <c r="J37" s="4"/>
      <c r="K37" s="7">
        <v>3.4500000000000003E-2</v>
      </c>
      <c r="L37" s="11">
        <f>G37*K37</f>
        <v>55.308740549999996</v>
      </c>
    </row>
    <row r="38" spans="1:12" x14ac:dyDescent="0.2">
      <c r="A38" s="33" t="s">
        <v>35</v>
      </c>
      <c r="B38" s="23"/>
      <c r="C38" s="23"/>
      <c r="D38" s="23"/>
      <c r="E38" s="3"/>
      <c r="F38" s="4"/>
      <c r="G38" s="5">
        <f>I24</f>
        <v>1603.1518999999998</v>
      </c>
      <c r="H38" s="4"/>
      <c r="I38" s="4"/>
      <c r="J38" s="4"/>
      <c r="K38" s="2"/>
      <c r="L38" s="3"/>
    </row>
    <row r="39" spans="1:12" x14ac:dyDescent="0.2">
      <c r="A39" s="23"/>
      <c r="B39" s="23"/>
      <c r="C39" s="23"/>
      <c r="D39" s="23"/>
      <c r="E39" s="3"/>
      <c r="F39" s="4"/>
      <c r="G39" s="3"/>
      <c r="H39" s="4"/>
      <c r="I39" s="4"/>
      <c r="J39" s="4"/>
      <c r="K39" s="4"/>
      <c r="L39" s="3"/>
    </row>
    <row r="40" spans="1:12" x14ac:dyDescent="0.2">
      <c r="A40" s="23" t="s">
        <v>36</v>
      </c>
      <c r="B40" s="23"/>
      <c r="C40" s="23"/>
      <c r="D40" s="23"/>
      <c r="E40" s="3"/>
      <c r="F40" s="4"/>
      <c r="G40" s="4"/>
      <c r="H40" s="4"/>
      <c r="I40" s="4"/>
      <c r="J40" s="3"/>
      <c r="K40" s="4"/>
      <c r="L40" s="3"/>
    </row>
    <row r="41" spans="1:12" x14ac:dyDescent="0.2">
      <c r="A41" s="23" t="s">
        <v>37</v>
      </c>
      <c r="B41" s="23"/>
      <c r="C41" s="23"/>
      <c r="D41" s="23"/>
      <c r="E41" s="3"/>
      <c r="F41" s="4"/>
      <c r="G41" s="5">
        <f>(I24*0.9825)+L29</f>
        <v>1639.4467417499998</v>
      </c>
      <c r="H41" s="6">
        <v>2.4E-2</v>
      </c>
      <c r="I41" s="5"/>
      <c r="J41" s="5">
        <f>G41*H41</f>
        <v>39.346721801999998</v>
      </c>
      <c r="K41" s="3"/>
      <c r="L41" s="3"/>
    </row>
    <row r="42" spans="1:12" x14ac:dyDescent="0.2">
      <c r="A42" s="23" t="s">
        <v>38</v>
      </c>
      <c r="B42" s="23"/>
      <c r="C42" s="23"/>
      <c r="D42" s="23"/>
      <c r="E42" s="3"/>
      <c r="F42" s="4"/>
      <c r="G42" s="45">
        <f>((I24*0.9825)+L29)</f>
        <v>1639.4467417499998</v>
      </c>
      <c r="H42" s="6">
        <v>6.8000000000000005E-2</v>
      </c>
      <c r="I42" s="11"/>
      <c r="J42" s="5">
        <f>G42*H42</f>
        <v>111.48237843899999</v>
      </c>
      <c r="K42" s="3"/>
      <c r="L42" s="3"/>
    </row>
    <row r="43" spans="1:12" x14ac:dyDescent="0.2">
      <c r="A43" s="23" t="s">
        <v>58</v>
      </c>
      <c r="B43" s="23"/>
      <c r="C43" s="23"/>
      <c r="D43" s="23"/>
      <c r="E43" s="14"/>
      <c r="F43" s="15"/>
      <c r="G43" s="12">
        <f>G42</f>
        <v>1639.4467417499998</v>
      </c>
      <c r="H43" s="13">
        <v>5.0000000000000001E-3</v>
      </c>
      <c r="I43" s="15"/>
      <c r="J43" s="12">
        <f>G43*H43</f>
        <v>8.1972337087499998</v>
      </c>
      <c r="K43" s="15"/>
      <c r="L43" s="15"/>
    </row>
    <row r="44" spans="1:12" x14ac:dyDescent="0.2">
      <c r="A44" s="32" t="s">
        <v>39</v>
      </c>
      <c r="B44" s="29"/>
      <c r="C44" s="29"/>
      <c r="D44" s="29"/>
      <c r="E44" s="30"/>
      <c r="F44" s="19"/>
      <c r="G44" s="19"/>
      <c r="H44" s="19"/>
      <c r="I44" s="19"/>
      <c r="J44" s="19"/>
      <c r="K44" s="19"/>
      <c r="L44" s="30"/>
    </row>
    <row r="45" spans="1:12" x14ac:dyDescent="0.2">
      <c r="A45" s="20" t="s">
        <v>44</v>
      </c>
      <c r="B45" s="21"/>
      <c r="C45" s="21"/>
      <c r="D45" s="21"/>
      <c r="E45" s="16"/>
      <c r="F45" s="17">
        <v>22</v>
      </c>
      <c r="G45" s="37">
        <v>6.3</v>
      </c>
      <c r="H45" s="17"/>
      <c r="I45" s="38">
        <f>F45*G45</f>
        <v>138.6</v>
      </c>
      <c r="J45" s="38">
        <f>SUM(J29:J43)</f>
        <v>429.38135309974996</v>
      </c>
      <c r="K45" s="17"/>
      <c r="L45" s="48">
        <f>SUM(L27:L37)</f>
        <v>479.88697248</v>
      </c>
    </row>
    <row r="46" spans="1:12" x14ac:dyDescent="0.2">
      <c r="A46" s="20"/>
      <c r="B46" s="21"/>
      <c r="C46" s="21"/>
      <c r="D46" s="21"/>
      <c r="E46" s="16"/>
      <c r="F46" s="17"/>
      <c r="G46" s="17"/>
      <c r="H46" s="17"/>
      <c r="I46" s="17"/>
      <c r="J46" s="17"/>
      <c r="K46" s="17"/>
      <c r="L46" s="16"/>
    </row>
    <row r="47" spans="1:12" x14ac:dyDescent="0.2">
      <c r="A47" s="22" t="s">
        <v>40</v>
      </c>
      <c r="B47" s="23"/>
      <c r="C47" s="23"/>
      <c r="D47" s="23"/>
      <c r="E47" s="3"/>
      <c r="F47" s="4"/>
      <c r="G47" s="4"/>
      <c r="H47" s="4"/>
      <c r="I47" s="4"/>
      <c r="J47" s="4"/>
      <c r="K47" s="4"/>
      <c r="L47" s="3"/>
    </row>
    <row r="48" spans="1:12" x14ac:dyDescent="0.2">
      <c r="A48" s="22" t="s">
        <v>41</v>
      </c>
      <c r="B48" s="23"/>
      <c r="C48" s="23"/>
      <c r="D48" s="23"/>
      <c r="E48" s="3"/>
      <c r="F48" s="4"/>
      <c r="G48" s="4"/>
      <c r="H48" s="4"/>
      <c r="I48" s="4"/>
      <c r="J48" s="4"/>
      <c r="K48" s="4"/>
      <c r="L48" s="3"/>
    </row>
    <row r="49" spans="1:15" x14ac:dyDescent="0.2">
      <c r="A49" s="22" t="s">
        <v>42</v>
      </c>
      <c r="B49" s="23"/>
      <c r="C49" s="23"/>
      <c r="D49" s="23"/>
      <c r="E49" s="3"/>
      <c r="F49" s="4"/>
      <c r="G49" s="4"/>
      <c r="H49" s="4"/>
      <c r="I49" s="4"/>
      <c r="J49" s="4"/>
      <c r="K49" s="4"/>
      <c r="L49" s="3"/>
    </row>
    <row r="50" spans="1:15" x14ac:dyDescent="0.2">
      <c r="A50" s="22"/>
      <c r="B50" s="23"/>
      <c r="C50" s="23"/>
      <c r="D50" s="23"/>
      <c r="E50" s="3"/>
      <c r="F50" s="4"/>
      <c r="G50" s="4"/>
      <c r="H50" s="4"/>
      <c r="I50" s="4"/>
      <c r="J50" s="4"/>
      <c r="K50" s="4"/>
      <c r="L50" s="3"/>
    </row>
    <row r="51" spans="1:15" x14ac:dyDescent="0.2">
      <c r="A51" s="22"/>
      <c r="B51" s="23"/>
      <c r="C51" s="23"/>
      <c r="D51" s="23"/>
      <c r="E51" s="3"/>
      <c r="F51" s="4"/>
      <c r="G51" s="4"/>
      <c r="H51" s="4"/>
      <c r="I51" s="4"/>
      <c r="J51" s="4"/>
      <c r="K51" s="4"/>
      <c r="L51" s="3"/>
    </row>
    <row r="52" spans="1:15" x14ac:dyDescent="0.2">
      <c r="A52" s="24"/>
      <c r="B52" s="25"/>
      <c r="C52" s="25"/>
      <c r="D52" s="25"/>
      <c r="E52" s="14"/>
      <c r="F52" s="15"/>
      <c r="G52" s="15"/>
      <c r="H52" s="15"/>
      <c r="I52" s="15"/>
      <c r="J52" s="15"/>
      <c r="K52" s="15"/>
      <c r="L52" s="14"/>
    </row>
    <row r="53" spans="1:15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5" x14ac:dyDescent="0.2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16"/>
    </row>
    <row r="55" spans="1:15" x14ac:dyDescent="0.2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3"/>
    </row>
    <row r="56" spans="1:15" x14ac:dyDescent="0.2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1:15" x14ac:dyDescent="0.2">
      <c r="A57" s="39" t="s">
        <v>43</v>
      </c>
      <c r="B57" s="40"/>
      <c r="C57" s="40"/>
      <c r="D57" s="40"/>
      <c r="E57" s="40"/>
      <c r="F57" s="40"/>
      <c r="G57" s="40"/>
      <c r="H57" s="41"/>
      <c r="I57" s="40"/>
      <c r="J57" s="40"/>
      <c r="K57" s="40"/>
      <c r="L57" s="47">
        <f>I24-J45+I45</f>
        <v>1312.3705469002498</v>
      </c>
      <c r="O57" s="46"/>
    </row>
    <row r="59" spans="1:15" x14ac:dyDescent="0.2">
      <c r="A59" s="72" t="s">
        <v>45</v>
      </c>
      <c r="B59" s="73"/>
      <c r="C59" s="73"/>
      <c r="D59" s="73"/>
      <c r="E59" s="73"/>
      <c r="F59" s="74"/>
      <c r="G59" s="78" t="s">
        <v>0</v>
      </c>
      <c r="H59" s="79"/>
      <c r="I59" s="61" t="s">
        <v>47</v>
      </c>
      <c r="J59" s="63"/>
      <c r="K59" s="61" t="s">
        <v>48</v>
      </c>
      <c r="L59" s="63"/>
      <c r="N59" s="46"/>
    </row>
    <row r="60" spans="1:15" x14ac:dyDescent="0.2">
      <c r="A60" s="75"/>
      <c r="B60" s="76"/>
      <c r="C60" s="76"/>
      <c r="D60" s="76"/>
      <c r="E60" s="76"/>
      <c r="F60" s="77"/>
      <c r="G60" s="80"/>
      <c r="H60" s="81"/>
      <c r="I60" s="64"/>
      <c r="J60" s="66"/>
      <c r="K60" s="64"/>
      <c r="L60" s="66"/>
    </row>
    <row r="61" spans="1:15" x14ac:dyDescent="0.2">
      <c r="A61" s="28" t="s">
        <v>46</v>
      </c>
      <c r="B61" s="29"/>
      <c r="C61" s="29"/>
      <c r="D61" s="29"/>
      <c r="E61" s="29"/>
      <c r="F61" s="30"/>
      <c r="G61" s="56">
        <f>L57</f>
        <v>1312.3705469002498</v>
      </c>
      <c r="H61" s="57"/>
      <c r="I61" s="82">
        <v>1.4E-2</v>
      </c>
      <c r="J61" s="83"/>
      <c r="K61" s="56">
        <f>G61*I61</f>
        <v>18.373187656603498</v>
      </c>
      <c r="L61" s="84"/>
    </row>
    <row r="62" spans="1:15" x14ac:dyDescent="0.2">
      <c r="K62" s="58" t="s">
        <v>49</v>
      </c>
      <c r="L62" s="59"/>
    </row>
    <row r="63" spans="1:15" x14ac:dyDescent="0.2">
      <c r="K63" s="56">
        <f>L57-K61</f>
        <v>1293.9973592436463</v>
      </c>
      <c r="L63" s="57"/>
    </row>
  </sheetData>
  <mergeCells count="17">
    <mergeCell ref="K61:L61"/>
    <mergeCell ref="K63:L63"/>
    <mergeCell ref="K62:L62"/>
    <mergeCell ref="G2:L5"/>
    <mergeCell ref="A21:E22"/>
    <mergeCell ref="F21:F22"/>
    <mergeCell ref="G21:G22"/>
    <mergeCell ref="H21:H22"/>
    <mergeCell ref="I21:J21"/>
    <mergeCell ref="K21:K22"/>
    <mergeCell ref="L21:L22"/>
    <mergeCell ref="A59:F60"/>
    <mergeCell ref="G59:H60"/>
    <mergeCell ref="I59:J60"/>
    <mergeCell ref="K59:L60"/>
    <mergeCell ref="I61:J61"/>
    <mergeCell ref="G61:H6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B2E50-4EFE-0B44-ACEE-025881E8DE8C}">
  <dimension ref="A1:O63"/>
  <sheetViews>
    <sheetView topLeftCell="A2" zoomScale="90" zoomScaleNormal="90" workbookViewId="0">
      <selection activeCell="R25" sqref="R25"/>
    </sheetView>
  </sheetViews>
  <sheetFormatPr baseColWidth="10" defaultRowHeight="16" x14ac:dyDescent="0.2"/>
  <cols>
    <col min="8" max="8" width="11.83203125" customWidth="1"/>
    <col min="9" max="9" width="12.6640625" bestFit="1" customWidth="1"/>
    <col min="10" max="10" width="11.6640625" bestFit="1" customWidth="1"/>
    <col min="11" max="11" width="14.1640625" customWidth="1"/>
    <col min="12" max="12" width="16.5" customWidth="1"/>
  </cols>
  <sheetData>
    <row r="1" spans="1:12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2">
      <c r="A2" s="20" t="s">
        <v>2</v>
      </c>
      <c r="B2" s="21"/>
      <c r="C2" s="21"/>
      <c r="D2" s="21"/>
      <c r="E2" s="16"/>
      <c r="F2" s="23"/>
      <c r="G2" s="60" t="s">
        <v>50</v>
      </c>
      <c r="H2" s="60"/>
      <c r="I2" s="60"/>
      <c r="J2" s="60"/>
      <c r="K2" s="60"/>
      <c r="L2" s="60"/>
    </row>
    <row r="3" spans="1:12" x14ac:dyDescent="0.2">
      <c r="A3" s="22"/>
      <c r="B3" s="23"/>
      <c r="C3" s="23"/>
      <c r="D3" s="23"/>
      <c r="E3" s="3"/>
      <c r="F3" s="23"/>
      <c r="G3" s="60"/>
      <c r="H3" s="60"/>
      <c r="I3" s="60"/>
      <c r="J3" s="60"/>
      <c r="K3" s="60"/>
      <c r="L3" s="60"/>
    </row>
    <row r="4" spans="1:12" x14ac:dyDescent="0.2">
      <c r="A4" s="22" t="s">
        <v>3</v>
      </c>
      <c r="B4" s="23"/>
      <c r="C4" s="23"/>
      <c r="D4" s="23"/>
      <c r="E4" s="3"/>
      <c r="F4" s="23"/>
      <c r="G4" s="60"/>
      <c r="H4" s="60"/>
      <c r="I4" s="60"/>
      <c r="J4" s="60"/>
      <c r="K4" s="60"/>
      <c r="L4" s="60"/>
    </row>
    <row r="5" spans="1:12" x14ac:dyDescent="0.2">
      <c r="A5" s="22"/>
      <c r="B5" s="23"/>
      <c r="C5" s="23"/>
      <c r="D5" s="23"/>
      <c r="E5" s="3"/>
      <c r="F5" s="23"/>
      <c r="G5" s="60"/>
      <c r="H5" s="60"/>
      <c r="I5" s="60"/>
      <c r="J5" s="60"/>
      <c r="K5" s="60"/>
      <c r="L5" s="60"/>
    </row>
    <row r="6" spans="1:12" x14ac:dyDescent="0.2">
      <c r="A6" s="24" t="s">
        <v>6</v>
      </c>
      <c r="B6" s="25"/>
      <c r="C6" s="25"/>
      <c r="D6" s="25"/>
      <c r="E6" s="14"/>
      <c r="F6" s="23"/>
      <c r="G6" s="23"/>
      <c r="H6" s="33" t="s">
        <v>51</v>
      </c>
      <c r="I6" s="42">
        <v>44593</v>
      </c>
      <c r="J6" s="44" t="s">
        <v>52</v>
      </c>
      <c r="K6" s="42">
        <v>44620</v>
      </c>
      <c r="L6" s="23"/>
    </row>
    <row r="7" spans="1:12" x14ac:dyDescent="0.2">
      <c r="A7" s="23"/>
      <c r="B7" s="23"/>
      <c r="C7" s="23"/>
      <c r="D7" s="23"/>
      <c r="E7" s="23"/>
      <c r="F7" s="23"/>
      <c r="G7" s="23"/>
      <c r="H7" s="33" t="s">
        <v>53</v>
      </c>
      <c r="I7" s="42">
        <v>44616</v>
      </c>
      <c r="J7" s="44" t="s">
        <v>54</v>
      </c>
      <c r="K7" s="43" t="s">
        <v>55</v>
      </c>
      <c r="L7" s="23"/>
    </row>
    <row r="8" spans="1:12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x14ac:dyDescent="0.2">
      <c r="A9" s="23"/>
      <c r="B9" s="23"/>
      <c r="C9" s="23"/>
      <c r="D9" s="23"/>
      <c r="E9" s="23"/>
      <c r="F9" s="23"/>
      <c r="G9" s="20"/>
      <c r="H9" s="21"/>
      <c r="I9" s="21"/>
      <c r="J9" s="21"/>
      <c r="K9" s="21"/>
      <c r="L9" s="16"/>
    </row>
    <row r="10" spans="1:12" x14ac:dyDescent="0.2">
      <c r="A10" s="23" t="s">
        <v>10</v>
      </c>
      <c r="B10" s="23"/>
      <c r="C10" s="23"/>
      <c r="D10" s="23"/>
      <c r="E10" s="23"/>
      <c r="F10" s="23"/>
      <c r="G10" s="22"/>
      <c r="H10" s="23"/>
      <c r="I10" s="23"/>
      <c r="J10" s="23"/>
      <c r="K10" s="23"/>
      <c r="L10" s="3"/>
    </row>
    <row r="11" spans="1:12" x14ac:dyDescent="0.2">
      <c r="A11" s="23"/>
      <c r="B11" s="23"/>
      <c r="C11" s="23"/>
      <c r="D11" s="23"/>
      <c r="E11" s="23"/>
      <c r="F11" s="23"/>
      <c r="G11" s="22" t="s">
        <v>7</v>
      </c>
      <c r="H11" s="23"/>
      <c r="I11" s="23"/>
      <c r="J11" s="23"/>
      <c r="K11" s="23"/>
      <c r="L11" s="3"/>
    </row>
    <row r="12" spans="1:12" x14ac:dyDescent="0.2">
      <c r="A12" s="23" t="s">
        <v>11</v>
      </c>
      <c r="B12" s="23"/>
      <c r="C12" s="23"/>
      <c r="D12" s="23" t="s">
        <v>12</v>
      </c>
      <c r="E12" s="23"/>
      <c r="F12" s="23"/>
      <c r="G12" s="22"/>
      <c r="H12" s="23"/>
      <c r="I12" s="23"/>
      <c r="J12" s="23"/>
      <c r="K12" s="23"/>
      <c r="L12" s="3"/>
    </row>
    <row r="13" spans="1:12" x14ac:dyDescent="0.2">
      <c r="A13" s="23" t="s">
        <v>57</v>
      </c>
      <c r="B13" s="23"/>
      <c r="C13" s="23"/>
      <c r="D13" s="23" t="s">
        <v>77</v>
      </c>
      <c r="E13" s="23"/>
      <c r="F13" s="23"/>
      <c r="G13" s="22" t="s">
        <v>8</v>
      </c>
      <c r="H13" s="23"/>
      <c r="I13" s="23"/>
      <c r="J13" s="23"/>
      <c r="K13" s="23"/>
      <c r="L13" s="3"/>
    </row>
    <row r="14" spans="1:12" x14ac:dyDescent="0.2">
      <c r="A14" s="23" t="s">
        <v>56</v>
      </c>
      <c r="B14" s="23"/>
      <c r="C14" s="23"/>
      <c r="D14" s="23"/>
      <c r="E14" s="23"/>
      <c r="F14" s="23"/>
      <c r="G14" s="22"/>
      <c r="H14" s="23"/>
      <c r="I14" s="23"/>
      <c r="J14" s="23"/>
      <c r="K14" s="23"/>
      <c r="L14" s="3"/>
    </row>
    <row r="15" spans="1:12" x14ac:dyDescent="0.2">
      <c r="A15" s="23" t="s">
        <v>15</v>
      </c>
      <c r="B15" s="23"/>
      <c r="C15" s="23"/>
      <c r="D15" s="23" t="s">
        <v>13</v>
      </c>
      <c r="E15" s="23"/>
      <c r="F15" s="23"/>
      <c r="G15" s="22" t="s">
        <v>9</v>
      </c>
      <c r="H15" s="23"/>
      <c r="I15" s="23"/>
      <c r="J15" s="23"/>
      <c r="K15" s="23"/>
      <c r="L15" s="3"/>
    </row>
    <row r="16" spans="1:12" x14ac:dyDescent="0.2">
      <c r="A16" s="23" t="s">
        <v>59</v>
      </c>
      <c r="B16" s="23"/>
      <c r="C16" s="23"/>
      <c r="D16" s="23" t="s">
        <v>14</v>
      </c>
      <c r="E16" s="23"/>
      <c r="F16" s="23"/>
      <c r="G16" s="22"/>
      <c r="H16" s="23"/>
      <c r="I16" s="23"/>
      <c r="J16" s="23"/>
      <c r="K16" s="23"/>
      <c r="L16" s="3"/>
    </row>
    <row r="17" spans="1:12" x14ac:dyDescent="0.2">
      <c r="A17" s="23" t="s">
        <v>16</v>
      </c>
      <c r="B17" s="23"/>
      <c r="C17" s="23"/>
      <c r="D17" s="23"/>
      <c r="E17" s="23"/>
      <c r="F17" s="23"/>
      <c r="G17" s="24"/>
      <c r="H17" s="25"/>
      <c r="I17" s="25"/>
      <c r="J17" s="25"/>
      <c r="K17" s="25"/>
      <c r="L17" s="14"/>
    </row>
    <row r="18" spans="1:12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x14ac:dyDescent="0.2">
      <c r="A21" s="61" t="s">
        <v>17</v>
      </c>
      <c r="B21" s="62"/>
      <c r="C21" s="62"/>
      <c r="D21" s="62"/>
      <c r="E21" s="63"/>
      <c r="F21" s="67" t="s">
        <v>18</v>
      </c>
      <c r="G21" s="61" t="s">
        <v>0</v>
      </c>
      <c r="H21" s="63" t="s">
        <v>19</v>
      </c>
      <c r="I21" s="69" t="s">
        <v>20</v>
      </c>
      <c r="J21" s="70"/>
      <c r="K21" s="71" t="s">
        <v>1</v>
      </c>
      <c r="L21" s="71" t="s">
        <v>23</v>
      </c>
    </row>
    <row r="22" spans="1:12" x14ac:dyDescent="0.2">
      <c r="A22" s="64"/>
      <c r="B22" s="65"/>
      <c r="C22" s="65"/>
      <c r="D22" s="65"/>
      <c r="E22" s="66"/>
      <c r="F22" s="68"/>
      <c r="G22" s="64"/>
      <c r="H22" s="66"/>
      <c r="I22" s="27" t="s">
        <v>21</v>
      </c>
      <c r="J22" s="26" t="s">
        <v>22</v>
      </c>
      <c r="K22" s="71"/>
      <c r="L22" s="71"/>
    </row>
    <row r="23" spans="1:12" x14ac:dyDescent="0.2">
      <c r="A23" s="28" t="s">
        <v>24</v>
      </c>
      <c r="B23" s="29"/>
      <c r="C23" s="29"/>
      <c r="D23" s="29"/>
      <c r="E23" s="30"/>
      <c r="F23" s="19">
        <v>151.66999999999999</v>
      </c>
      <c r="G23" s="19">
        <v>10.57</v>
      </c>
      <c r="H23" s="19"/>
      <c r="I23" s="31">
        <f>F23*G23</f>
        <v>1603.1518999999998</v>
      </c>
      <c r="J23" s="19"/>
      <c r="K23" s="19"/>
      <c r="L23" s="19"/>
    </row>
    <row r="24" spans="1:12" x14ac:dyDescent="0.2">
      <c r="A24" s="32" t="s">
        <v>25</v>
      </c>
      <c r="B24" s="29"/>
      <c r="C24" s="29"/>
      <c r="D24" s="29"/>
      <c r="E24" s="30"/>
      <c r="F24" s="19"/>
      <c r="G24" s="19"/>
      <c r="H24" s="19"/>
      <c r="I24" s="31">
        <f>I23</f>
        <v>1603.1518999999998</v>
      </c>
      <c r="J24" s="19"/>
      <c r="K24" s="19"/>
      <c r="L24" s="19"/>
    </row>
    <row r="25" spans="1:12" x14ac:dyDescent="0.2">
      <c r="A25" s="21"/>
      <c r="B25" s="21"/>
      <c r="C25" s="21"/>
      <c r="D25" s="21"/>
      <c r="E25" s="16"/>
      <c r="F25" s="16"/>
      <c r="G25" s="17"/>
      <c r="H25" s="17"/>
      <c r="I25" s="17"/>
      <c r="J25" s="17"/>
      <c r="K25" s="17"/>
      <c r="L25" s="16"/>
    </row>
    <row r="26" spans="1:12" x14ac:dyDescent="0.2">
      <c r="A26" s="23" t="s">
        <v>26</v>
      </c>
      <c r="B26" s="23"/>
      <c r="C26" s="23"/>
      <c r="D26" s="23"/>
      <c r="E26" s="3"/>
      <c r="F26" s="3"/>
      <c r="G26" s="4"/>
      <c r="H26" s="4"/>
      <c r="I26" s="4"/>
      <c r="J26" s="4"/>
      <c r="K26" s="4"/>
      <c r="L26" s="3"/>
    </row>
    <row r="27" spans="1:12" x14ac:dyDescent="0.2">
      <c r="A27" s="23" t="s">
        <v>27</v>
      </c>
      <c r="B27" s="23"/>
      <c r="C27" s="23"/>
      <c r="D27" s="23"/>
      <c r="E27" s="3"/>
      <c r="F27" s="3"/>
      <c r="G27" s="5">
        <f>I24</f>
        <v>1603.1518999999998</v>
      </c>
      <c r="H27" s="4"/>
      <c r="I27" s="4"/>
      <c r="J27" s="35">
        <v>0</v>
      </c>
      <c r="K27" s="6">
        <v>7.2999999999999995E-2</v>
      </c>
      <c r="L27" s="11">
        <f>G27*K27</f>
        <v>117.03008869999998</v>
      </c>
    </row>
    <row r="28" spans="1:12" x14ac:dyDescent="0.2">
      <c r="A28" s="23" t="s">
        <v>28</v>
      </c>
      <c r="B28" s="23"/>
      <c r="C28" s="23"/>
      <c r="D28" s="23"/>
      <c r="E28" s="3"/>
      <c r="F28" s="3"/>
      <c r="G28" s="5">
        <f>I24</f>
        <v>1603.1518999999998</v>
      </c>
      <c r="H28" s="4"/>
      <c r="I28" s="4"/>
      <c r="J28" s="35">
        <v>0</v>
      </c>
      <c r="K28" s="35"/>
      <c r="L28" s="36">
        <v>0</v>
      </c>
    </row>
    <row r="29" spans="1:12" x14ac:dyDescent="0.2">
      <c r="A29" s="23" t="s">
        <v>5</v>
      </c>
      <c r="B29" s="23"/>
      <c r="C29" s="23"/>
      <c r="D29" s="23"/>
      <c r="E29" s="3"/>
      <c r="F29" s="3"/>
      <c r="G29" s="4"/>
      <c r="H29" s="4"/>
      <c r="I29" s="3"/>
      <c r="J29" s="4">
        <v>64.349999999999994</v>
      </c>
      <c r="K29" s="35"/>
      <c r="L29" s="3">
        <v>64.349999999999994</v>
      </c>
    </row>
    <row r="30" spans="1:12" x14ac:dyDescent="0.2">
      <c r="A30" s="23"/>
      <c r="B30" s="23"/>
      <c r="C30" s="23"/>
      <c r="D30" s="23"/>
      <c r="E30" s="3"/>
      <c r="F30" s="4"/>
      <c r="G30" s="3"/>
      <c r="H30" s="4"/>
      <c r="I30" s="4"/>
      <c r="J30" s="3"/>
      <c r="K30" s="4"/>
      <c r="L30" s="4"/>
    </row>
    <row r="31" spans="1:12" x14ac:dyDescent="0.2">
      <c r="A31" s="33" t="s">
        <v>29</v>
      </c>
      <c r="E31" s="1"/>
      <c r="F31" s="4"/>
      <c r="G31" s="34">
        <f>I24</f>
        <v>1603.1518999999998</v>
      </c>
      <c r="H31" s="8">
        <v>2.4E-2</v>
      </c>
      <c r="I31" s="4"/>
      <c r="J31" s="34">
        <f>G31*H31</f>
        <v>38.4756456</v>
      </c>
      <c r="K31" s="18"/>
      <c r="L31" s="18">
        <v>0</v>
      </c>
    </row>
    <row r="32" spans="1:12" x14ac:dyDescent="0.2">
      <c r="A32" s="33" t="s">
        <v>30</v>
      </c>
      <c r="B32" s="23"/>
      <c r="C32" s="23"/>
      <c r="D32" s="23"/>
      <c r="E32" s="3"/>
      <c r="F32" s="4"/>
      <c r="G32" s="3"/>
      <c r="H32" s="4"/>
      <c r="I32" s="4"/>
      <c r="J32" s="3"/>
      <c r="K32" s="4"/>
      <c r="L32" s="4"/>
    </row>
    <row r="33" spans="1:12" x14ac:dyDescent="0.2">
      <c r="A33" s="23" t="s">
        <v>31</v>
      </c>
      <c r="B33" s="23"/>
      <c r="C33" s="23"/>
      <c r="D33" s="23"/>
      <c r="E33" s="3"/>
      <c r="F33" s="4"/>
      <c r="G33" s="11">
        <f>I24</f>
        <v>1603.1518999999998</v>
      </c>
      <c r="H33" s="10">
        <v>6.9000000000000006E-2</v>
      </c>
      <c r="I33" s="5"/>
      <c r="J33" s="11">
        <f>G33*H33</f>
        <v>110.61748109999999</v>
      </c>
      <c r="K33" s="6">
        <v>8.5500000000000007E-2</v>
      </c>
      <c r="L33" s="5">
        <f>G33*K33</f>
        <v>137.06948745</v>
      </c>
    </row>
    <row r="34" spans="1:12" x14ac:dyDescent="0.2">
      <c r="A34" s="23" t="s">
        <v>32</v>
      </c>
      <c r="B34" s="23"/>
      <c r="C34" s="23"/>
      <c r="D34" s="23"/>
      <c r="E34" s="3"/>
      <c r="F34" s="4"/>
      <c r="G34" s="11">
        <f>I24</f>
        <v>1603.1518999999998</v>
      </c>
      <c r="H34" s="6">
        <v>4.0000000000000001E-3</v>
      </c>
      <c r="I34" s="4"/>
      <c r="J34" s="11">
        <f>G34*H34</f>
        <v>6.4126075999999994</v>
      </c>
      <c r="K34" s="6">
        <v>1.9E-2</v>
      </c>
      <c r="L34" s="5">
        <f>G34*K34</f>
        <v>30.459886099999995</v>
      </c>
    </row>
    <row r="35" spans="1:12" x14ac:dyDescent="0.2">
      <c r="A35" s="23" t="s">
        <v>33</v>
      </c>
      <c r="B35" s="23"/>
      <c r="C35" s="23"/>
      <c r="D35" s="23"/>
      <c r="E35" s="3"/>
      <c r="F35" s="4"/>
      <c r="G35" s="11">
        <f>I24</f>
        <v>1603.1518999999998</v>
      </c>
      <c r="H35" s="6">
        <v>3.15E-2</v>
      </c>
      <c r="I35" s="4"/>
      <c r="J35" s="11">
        <f>G35*H35</f>
        <v>50.499284849999995</v>
      </c>
      <c r="K35" s="6">
        <v>4.7199999999999999E-2</v>
      </c>
      <c r="L35" s="5">
        <f>G35*K35</f>
        <v>75.668769679999997</v>
      </c>
    </row>
    <row r="36" spans="1:12" x14ac:dyDescent="0.2">
      <c r="A36" s="23"/>
      <c r="B36" s="23"/>
      <c r="C36" s="23"/>
      <c r="D36" s="23"/>
      <c r="E36" s="3"/>
      <c r="F36" s="4"/>
      <c r="G36" s="4"/>
      <c r="H36" s="4"/>
      <c r="I36" s="4"/>
      <c r="J36" s="4"/>
      <c r="K36" s="2"/>
      <c r="L36" s="3"/>
    </row>
    <row r="37" spans="1:12" x14ac:dyDescent="0.2">
      <c r="A37" s="33" t="s">
        <v>34</v>
      </c>
      <c r="B37" s="23"/>
      <c r="C37" s="23"/>
      <c r="D37" s="23"/>
      <c r="E37" s="3"/>
      <c r="F37" s="4"/>
      <c r="G37" s="5">
        <f>I24</f>
        <v>1603.1518999999998</v>
      </c>
      <c r="H37" s="4"/>
      <c r="I37" s="4"/>
      <c r="J37" s="4"/>
      <c r="K37" s="7">
        <v>3.4500000000000003E-2</v>
      </c>
      <c r="L37" s="11">
        <f>G37*K37</f>
        <v>55.308740549999996</v>
      </c>
    </row>
    <row r="38" spans="1:12" x14ac:dyDescent="0.2">
      <c r="A38" s="33" t="s">
        <v>35</v>
      </c>
      <c r="B38" s="23"/>
      <c r="C38" s="23"/>
      <c r="D38" s="23"/>
      <c r="E38" s="3"/>
      <c r="F38" s="4"/>
      <c r="G38" s="5">
        <f>I24</f>
        <v>1603.1518999999998</v>
      </c>
      <c r="H38" s="4"/>
      <c r="I38" s="4"/>
      <c r="J38" s="4"/>
      <c r="K38" s="2"/>
      <c r="L38" s="3"/>
    </row>
    <row r="39" spans="1:12" x14ac:dyDescent="0.2">
      <c r="A39" s="23"/>
      <c r="B39" s="23"/>
      <c r="C39" s="23"/>
      <c r="D39" s="23"/>
      <c r="E39" s="3"/>
      <c r="F39" s="4"/>
      <c r="G39" s="3"/>
      <c r="H39" s="4"/>
      <c r="I39" s="4"/>
      <c r="J39" s="4"/>
      <c r="K39" s="4"/>
      <c r="L39" s="3"/>
    </row>
    <row r="40" spans="1:12" x14ac:dyDescent="0.2">
      <c r="A40" s="23" t="s">
        <v>36</v>
      </c>
      <c r="B40" s="23"/>
      <c r="C40" s="23"/>
      <c r="D40" s="23"/>
      <c r="E40" s="3"/>
      <c r="F40" s="4"/>
      <c r="G40" s="4"/>
      <c r="H40" s="4"/>
      <c r="I40" s="4"/>
      <c r="J40" s="3"/>
      <c r="K40" s="4"/>
      <c r="L40" s="3"/>
    </row>
    <row r="41" spans="1:12" x14ac:dyDescent="0.2">
      <c r="A41" s="23" t="s">
        <v>37</v>
      </c>
      <c r="B41" s="23"/>
      <c r="C41" s="23"/>
      <c r="D41" s="23"/>
      <c r="E41" s="3"/>
      <c r="F41" s="4"/>
      <c r="G41" s="5">
        <f>(I24*0.9825)+L29</f>
        <v>1639.4467417499998</v>
      </c>
      <c r="H41" s="6">
        <v>2.4E-2</v>
      </c>
      <c r="I41" s="5"/>
      <c r="J41" s="5">
        <f>G41*H41</f>
        <v>39.346721801999998</v>
      </c>
      <c r="K41" s="3"/>
      <c r="L41" s="3"/>
    </row>
    <row r="42" spans="1:12" x14ac:dyDescent="0.2">
      <c r="A42" s="23" t="s">
        <v>38</v>
      </c>
      <c r="B42" s="23"/>
      <c r="C42" s="23"/>
      <c r="D42" s="23"/>
      <c r="E42" s="3"/>
      <c r="F42" s="4"/>
      <c r="G42" s="45">
        <f>((I24*0.9825)+L29)</f>
        <v>1639.4467417499998</v>
      </c>
      <c r="H42" s="6">
        <v>6.8000000000000005E-2</v>
      </c>
      <c r="I42" s="11"/>
      <c r="J42" s="5">
        <f>G42*H42</f>
        <v>111.48237843899999</v>
      </c>
      <c r="K42" s="3"/>
      <c r="L42" s="3"/>
    </row>
    <row r="43" spans="1:12" x14ac:dyDescent="0.2">
      <c r="A43" s="23" t="s">
        <v>58</v>
      </c>
      <c r="B43" s="23"/>
      <c r="C43" s="23"/>
      <c r="D43" s="23"/>
      <c r="E43" s="14"/>
      <c r="F43" s="15"/>
      <c r="G43" s="12">
        <f>G42</f>
        <v>1639.4467417499998</v>
      </c>
      <c r="H43" s="13">
        <v>5.0000000000000001E-3</v>
      </c>
      <c r="I43" s="15"/>
      <c r="J43" s="12">
        <f>G43*H43</f>
        <v>8.1972337087499998</v>
      </c>
      <c r="K43" s="15"/>
      <c r="L43" s="15"/>
    </row>
    <row r="44" spans="1:12" x14ac:dyDescent="0.2">
      <c r="A44" s="32" t="s">
        <v>39</v>
      </c>
      <c r="B44" s="29"/>
      <c r="C44" s="29"/>
      <c r="D44" s="29"/>
      <c r="E44" s="30"/>
      <c r="F44" s="19"/>
      <c r="G44" s="19"/>
      <c r="H44" s="19"/>
      <c r="I44" s="19"/>
      <c r="J44" s="19"/>
      <c r="K44" s="19"/>
      <c r="L44" s="30"/>
    </row>
    <row r="45" spans="1:12" x14ac:dyDescent="0.2">
      <c r="A45" s="20" t="s">
        <v>44</v>
      </c>
      <c r="B45" s="21"/>
      <c r="C45" s="21"/>
      <c r="D45" s="21"/>
      <c r="E45" s="16"/>
      <c r="F45" s="17">
        <v>22</v>
      </c>
      <c r="G45" s="37">
        <v>6.3</v>
      </c>
      <c r="H45" s="17"/>
      <c r="I45" s="38">
        <f>F45*G45</f>
        <v>138.6</v>
      </c>
      <c r="J45" s="38">
        <f>SUM(J29:J43)</f>
        <v>429.38135309974996</v>
      </c>
      <c r="K45" s="17"/>
      <c r="L45" s="48">
        <f>SUM(L27:L37)</f>
        <v>479.88697248</v>
      </c>
    </row>
    <row r="46" spans="1:12" x14ac:dyDescent="0.2">
      <c r="A46" s="20"/>
      <c r="B46" s="21"/>
      <c r="C46" s="21"/>
      <c r="D46" s="21"/>
      <c r="E46" s="16"/>
      <c r="F46" s="17"/>
      <c r="G46" s="17"/>
      <c r="H46" s="17"/>
      <c r="I46" s="17"/>
      <c r="J46" s="17"/>
      <c r="K46" s="17"/>
      <c r="L46" s="16"/>
    </row>
    <row r="47" spans="1:12" x14ac:dyDescent="0.2">
      <c r="A47" s="22" t="s">
        <v>40</v>
      </c>
      <c r="B47" s="23"/>
      <c r="C47" s="23"/>
      <c r="D47" s="23"/>
      <c r="E47" s="3"/>
      <c r="F47" s="4"/>
      <c r="G47" s="4"/>
      <c r="H47" s="4"/>
      <c r="I47" s="4"/>
      <c r="J47" s="4"/>
      <c r="K47" s="4"/>
      <c r="L47" s="3"/>
    </row>
    <row r="48" spans="1:12" x14ac:dyDescent="0.2">
      <c r="A48" s="22" t="s">
        <v>41</v>
      </c>
      <c r="B48" s="23"/>
      <c r="C48" s="23"/>
      <c r="D48" s="23"/>
      <c r="E48" s="3"/>
      <c r="F48" s="4"/>
      <c r="G48" s="4"/>
      <c r="H48" s="4"/>
      <c r="I48" s="4"/>
      <c r="J48" s="4"/>
      <c r="K48" s="4"/>
      <c r="L48" s="3"/>
    </row>
    <row r="49" spans="1:15" x14ac:dyDescent="0.2">
      <c r="A49" s="22" t="s">
        <v>42</v>
      </c>
      <c r="B49" s="23"/>
      <c r="C49" s="23"/>
      <c r="D49" s="23"/>
      <c r="E49" s="3"/>
      <c r="F49" s="4"/>
      <c r="G49" s="4"/>
      <c r="H49" s="4"/>
      <c r="I49" s="4"/>
      <c r="J49" s="4"/>
      <c r="K49" s="4"/>
      <c r="L49" s="3"/>
    </row>
    <row r="50" spans="1:15" x14ac:dyDescent="0.2">
      <c r="A50" s="22"/>
      <c r="B50" s="23"/>
      <c r="C50" s="23"/>
      <c r="D50" s="23"/>
      <c r="E50" s="3"/>
      <c r="F50" s="4"/>
      <c r="G50" s="4"/>
      <c r="H50" s="4"/>
      <c r="I50" s="4"/>
      <c r="J50" s="4"/>
      <c r="K50" s="4"/>
      <c r="L50" s="3"/>
    </row>
    <row r="51" spans="1:15" x14ac:dyDescent="0.2">
      <c r="A51" s="22"/>
      <c r="B51" s="23"/>
      <c r="C51" s="23"/>
      <c r="D51" s="23"/>
      <c r="E51" s="3"/>
      <c r="F51" s="4"/>
      <c r="G51" s="4"/>
      <c r="H51" s="4"/>
      <c r="I51" s="4"/>
      <c r="J51" s="4"/>
      <c r="K51" s="4"/>
      <c r="L51" s="3"/>
    </row>
    <row r="52" spans="1:15" x14ac:dyDescent="0.2">
      <c r="A52" s="24"/>
      <c r="B52" s="25"/>
      <c r="C52" s="25"/>
      <c r="D52" s="25"/>
      <c r="E52" s="14"/>
      <c r="F52" s="15"/>
      <c r="G52" s="15"/>
      <c r="H52" s="15"/>
      <c r="I52" s="15"/>
      <c r="J52" s="15"/>
      <c r="K52" s="15"/>
      <c r="L52" s="14"/>
    </row>
    <row r="53" spans="1:15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5" x14ac:dyDescent="0.2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16"/>
    </row>
    <row r="55" spans="1:15" x14ac:dyDescent="0.2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3"/>
    </row>
    <row r="56" spans="1:15" x14ac:dyDescent="0.2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1:15" x14ac:dyDescent="0.2">
      <c r="A57" s="39" t="s">
        <v>43</v>
      </c>
      <c r="B57" s="40"/>
      <c r="C57" s="40"/>
      <c r="D57" s="40"/>
      <c r="E57" s="40"/>
      <c r="F57" s="40"/>
      <c r="G57" s="40"/>
      <c r="H57" s="41"/>
      <c r="I57" s="40"/>
      <c r="J57" s="40"/>
      <c r="K57" s="40"/>
      <c r="L57" s="47">
        <f>I24-J45+I45</f>
        <v>1312.3705469002498</v>
      </c>
      <c r="O57" s="46"/>
    </row>
    <row r="59" spans="1:15" x14ac:dyDescent="0.2">
      <c r="A59" s="72" t="s">
        <v>45</v>
      </c>
      <c r="B59" s="73"/>
      <c r="C59" s="73"/>
      <c r="D59" s="73"/>
      <c r="E59" s="73"/>
      <c r="F59" s="74"/>
      <c r="G59" s="78" t="s">
        <v>0</v>
      </c>
      <c r="H59" s="79"/>
      <c r="I59" s="61" t="s">
        <v>47</v>
      </c>
      <c r="J59" s="63"/>
      <c r="K59" s="61" t="s">
        <v>48</v>
      </c>
      <c r="L59" s="63"/>
      <c r="N59" s="46"/>
    </row>
    <row r="60" spans="1:15" x14ac:dyDescent="0.2">
      <c r="A60" s="75"/>
      <c r="B60" s="76"/>
      <c r="C60" s="76"/>
      <c r="D60" s="76"/>
      <c r="E60" s="76"/>
      <c r="F60" s="77"/>
      <c r="G60" s="80"/>
      <c r="H60" s="81"/>
      <c r="I60" s="64"/>
      <c r="J60" s="66"/>
      <c r="K60" s="64"/>
      <c r="L60" s="66"/>
    </row>
    <row r="61" spans="1:15" x14ac:dyDescent="0.2">
      <c r="A61" s="28" t="s">
        <v>46</v>
      </c>
      <c r="B61" s="29"/>
      <c r="C61" s="29"/>
      <c r="D61" s="29"/>
      <c r="E61" s="29"/>
      <c r="F61" s="30"/>
      <c r="G61" s="56">
        <f>L57</f>
        <v>1312.3705469002498</v>
      </c>
      <c r="H61" s="57"/>
      <c r="I61" s="82">
        <v>1.4E-2</v>
      </c>
      <c r="J61" s="83"/>
      <c r="K61" s="56">
        <f>G61*I61</f>
        <v>18.373187656603498</v>
      </c>
      <c r="L61" s="84"/>
    </row>
    <row r="62" spans="1:15" x14ac:dyDescent="0.2">
      <c r="K62" s="58" t="s">
        <v>49</v>
      </c>
      <c r="L62" s="59"/>
    </row>
    <row r="63" spans="1:15" x14ac:dyDescent="0.2">
      <c r="K63" s="56">
        <f>L57-K61</f>
        <v>1293.9973592436463</v>
      </c>
      <c r="L63" s="57"/>
    </row>
  </sheetData>
  <mergeCells count="17">
    <mergeCell ref="K61:L61"/>
    <mergeCell ref="K63:L63"/>
    <mergeCell ref="K62:L62"/>
    <mergeCell ref="G2:L5"/>
    <mergeCell ref="A21:E22"/>
    <mergeCell ref="F21:F22"/>
    <mergeCell ref="G21:G22"/>
    <mergeCell ref="H21:H22"/>
    <mergeCell ref="I21:J21"/>
    <mergeCell ref="K21:K22"/>
    <mergeCell ref="L21:L22"/>
    <mergeCell ref="A59:F60"/>
    <mergeCell ref="G59:H60"/>
    <mergeCell ref="I59:J60"/>
    <mergeCell ref="K59:L60"/>
    <mergeCell ref="I61:J61"/>
    <mergeCell ref="G61:H6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A2EDE-7E14-3747-A47E-BDD5B7ACC8D1}">
  <dimension ref="A1:O63"/>
  <sheetViews>
    <sheetView workbookViewId="0">
      <selection activeCell="A14" sqref="A14"/>
    </sheetView>
  </sheetViews>
  <sheetFormatPr baseColWidth="10" defaultRowHeight="16" x14ac:dyDescent="0.2"/>
  <cols>
    <col min="8" max="8" width="11.83203125" customWidth="1"/>
    <col min="9" max="9" width="12.6640625" bestFit="1" customWidth="1"/>
    <col min="10" max="10" width="11.6640625" bestFit="1" customWidth="1"/>
    <col min="11" max="11" width="14.1640625" customWidth="1"/>
    <col min="12" max="12" width="16.5" customWidth="1"/>
  </cols>
  <sheetData>
    <row r="1" spans="1:12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2">
      <c r="A2" s="20" t="s">
        <v>2</v>
      </c>
      <c r="B2" s="21"/>
      <c r="C2" s="21"/>
      <c r="D2" s="21"/>
      <c r="E2" s="16"/>
      <c r="F2" s="23"/>
      <c r="G2" s="60" t="s">
        <v>50</v>
      </c>
      <c r="H2" s="60"/>
      <c r="I2" s="60"/>
      <c r="J2" s="60"/>
      <c r="K2" s="60"/>
      <c r="L2" s="60"/>
    </row>
    <row r="3" spans="1:12" x14ac:dyDescent="0.2">
      <c r="A3" s="22"/>
      <c r="B3" s="23"/>
      <c r="C3" s="23"/>
      <c r="D3" s="23"/>
      <c r="E3" s="3"/>
      <c r="F3" s="23"/>
      <c r="G3" s="60"/>
      <c r="H3" s="60"/>
      <c r="I3" s="60"/>
      <c r="J3" s="60"/>
      <c r="K3" s="60"/>
      <c r="L3" s="60"/>
    </row>
    <row r="4" spans="1:12" x14ac:dyDescent="0.2">
      <c r="A4" s="22" t="s">
        <v>3</v>
      </c>
      <c r="B4" s="23"/>
      <c r="C4" s="23"/>
      <c r="D4" s="23"/>
      <c r="E4" s="3"/>
      <c r="F4" s="23"/>
      <c r="G4" s="60"/>
      <c r="H4" s="60"/>
      <c r="I4" s="60"/>
      <c r="J4" s="60"/>
      <c r="K4" s="60"/>
      <c r="L4" s="60"/>
    </row>
    <row r="5" spans="1:12" x14ac:dyDescent="0.2">
      <c r="A5" s="22"/>
      <c r="B5" s="23"/>
      <c r="C5" s="23"/>
      <c r="D5" s="23"/>
      <c r="E5" s="3"/>
      <c r="F5" s="23"/>
      <c r="G5" s="60"/>
      <c r="H5" s="60"/>
      <c r="I5" s="60"/>
      <c r="J5" s="60"/>
      <c r="K5" s="60"/>
      <c r="L5" s="60"/>
    </row>
    <row r="6" spans="1:12" x14ac:dyDescent="0.2">
      <c r="A6" s="24" t="s">
        <v>6</v>
      </c>
      <c r="B6" s="25"/>
      <c r="C6" s="25"/>
      <c r="D6" s="25"/>
      <c r="E6" s="14"/>
      <c r="F6" s="23"/>
      <c r="G6" s="23"/>
      <c r="H6" s="33" t="s">
        <v>51</v>
      </c>
      <c r="I6" s="42">
        <v>44621</v>
      </c>
      <c r="J6" s="44" t="s">
        <v>52</v>
      </c>
      <c r="K6" s="42">
        <v>44651</v>
      </c>
      <c r="L6" s="23"/>
    </row>
    <row r="7" spans="1:12" x14ac:dyDescent="0.2">
      <c r="A7" s="23"/>
      <c r="B7" s="23"/>
      <c r="C7" s="23"/>
      <c r="D7" s="23"/>
      <c r="E7" s="23"/>
      <c r="F7" s="23"/>
      <c r="G7" s="23"/>
      <c r="H7" s="33" t="s">
        <v>53</v>
      </c>
      <c r="I7" s="42">
        <v>44648</v>
      </c>
      <c r="J7" s="44" t="s">
        <v>54</v>
      </c>
      <c r="K7" s="43" t="s">
        <v>55</v>
      </c>
      <c r="L7" s="23"/>
    </row>
    <row r="8" spans="1:12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x14ac:dyDescent="0.2">
      <c r="A9" s="23"/>
      <c r="B9" s="23"/>
      <c r="C9" s="23"/>
      <c r="D9" s="23"/>
      <c r="E9" s="23"/>
      <c r="F9" s="23"/>
      <c r="G9" s="20"/>
      <c r="H9" s="21"/>
      <c r="I9" s="21"/>
      <c r="J9" s="21"/>
      <c r="K9" s="21"/>
      <c r="L9" s="16"/>
    </row>
    <row r="10" spans="1:12" x14ac:dyDescent="0.2">
      <c r="A10" s="23" t="s">
        <v>10</v>
      </c>
      <c r="B10" s="23"/>
      <c r="C10" s="23"/>
      <c r="D10" s="23"/>
      <c r="E10" s="23"/>
      <c r="F10" s="23"/>
      <c r="G10" s="22"/>
      <c r="H10" s="23"/>
      <c r="I10" s="23"/>
      <c r="J10" s="23"/>
      <c r="K10" s="23"/>
      <c r="L10" s="3"/>
    </row>
    <row r="11" spans="1:12" x14ac:dyDescent="0.2">
      <c r="A11" s="23"/>
      <c r="B11" s="23"/>
      <c r="C11" s="23"/>
      <c r="D11" s="23"/>
      <c r="E11" s="23"/>
      <c r="F11" s="23"/>
      <c r="G11" s="22" t="s">
        <v>7</v>
      </c>
      <c r="H11" s="23"/>
      <c r="I11" s="23"/>
      <c r="J11" s="23"/>
      <c r="K11" s="23"/>
      <c r="L11" s="3"/>
    </row>
    <row r="12" spans="1:12" x14ac:dyDescent="0.2">
      <c r="A12" s="23" t="s">
        <v>11</v>
      </c>
      <c r="B12" s="23"/>
      <c r="C12" s="23"/>
      <c r="D12" s="23" t="s">
        <v>12</v>
      </c>
      <c r="E12" s="23"/>
      <c r="F12" s="23"/>
      <c r="G12" s="22"/>
      <c r="H12" s="23"/>
      <c r="I12" s="23"/>
      <c r="J12" s="23"/>
      <c r="K12" s="23"/>
      <c r="L12" s="3"/>
    </row>
    <row r="13" spans="1:12" x14ac:dyDescent="0.2">
      <c r="A13" s="23" t="s">
        <v>57</v>
      </c>
      <c r="B13" s="23"/>
      <c r="C13" s="23"/>
      <c r="D13" s="23" t="s">
        <v>76</v>
      </c>
      <c r="E13" s="23"/>
      <c r="F13" s="23"/>
      <c r="G13" s="22" t="s">
        <v>8</v>
      </c>
      <c r="H13" s="23"/>
      <c r="I13" s="23"/>
      <c r="J13" s="23"/>
      <c r="K13" s="23"/>
      <c r="L13" s="3"/>
    </row>
    <row r="14" spans="1:12" x14ac:dyDescent="0.2">
      <c r="A14" s="23" t="s">
        <v>56</v>
      </c>
      <c r="B14" s="23"/>
      <c r="C14" s="23"/>
      <c r="D14" s="23"/>
      <c r="E14" s="23"/>
      <c r="F14" s="23"/>
      <c r="G14" s="22"/>
      <c r="H14" s="23"/>
      <c r="I14" s="23"/>
      <c r="J14" s="23"/>
      <c r="K14" s="23"/>
      <c r="L14" s="3"/>
    </row>
    <row r="15" spans="1:12" x14ac:dyDescent="0.2">
      <c r="A15" s="23" t="s">
        <v>15</v>
      </c>
      <c r="B15" s="23"/>
      <c r="C15" s="23"/>
      <c r="D15" s="23" t="s">
        <v>13</v>
      </c>
      <c r="E15" s="23"/>
      <c r="F15" s="23"/>
      <c r="G15" s="22" t="s">
        <v>9</v>
      </c>
      <c r="H15" s="23"/>
      <c r="I15" s="23"/>
      <c r="J15" s="23"/>
      <c r="K15" s="23"/>
      <c r="L15" s="3"/>
    </row>
    <row r="16" spans="1:12" x14ac:dyDescent="0.2">
      <c r="A16" s="23" t="s">
        <v>59</v>
      </c>
      <c r="B16" s="23"/>
      <c r="C16" s="23"/>
      <c r="D16" s="23" t="s">
        <v>14</v>
      </c>
      <c r="E16" s="23"/>
      <c r="F16" s="23"/>
      <c r="G16" s="22"/>
      <c r="H16" s="23"/>
      <c r="I16" s="23"/>
      <c r="J16" s="23"/>
      <c r="K16" s="23"/>
      <c r="L16" s="3"/>
    </row>
    <row r="17" spans="1:12" x14ac:dyDescent="0.2">
      <c r="A17" s="23" t="s">
        <v>16</v>
      </c>
      <c r="B17" s="23"/>
      <c r="C17" s="23"/>
      <c r="D17" s="23"/>
      <c r="E17" s="23"/>
      <c r="F17" s="23"/>
      <c r="G17" s="24"/>
      <c r="H17" s="25"/>
      <c r="I17" s="25"/>
      <c r="J17" s="25"/>
      <c r="K17" s="25"/>
      <c r="L17" s="14"/>
    </row>
    <row r="18" spans="1:12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x14ac:dyDescent="0.2">
      <c r="A21" s="61" t="s">
        <v>17</v>
      </c>
      <c r="B21" s="62"/>
      <c r="C21" s="62"/>
      <c r="D21" s="62"/>
      <c r="E21" s="63"/>
      <c r="F21" s="67" t="s">
        <v>18</v>
      </c>
      <c r="G21" s="61" t="s">
        <v>0</v>
      </c>
      <c r="H21" s="63" t="s">
        <v>19</v>
      </c>
      <c r="I21" s="69" t="s">
        <v>20</v>
      </c>
      <c r="J21" s="70"/>
      <c r="K21" s="71" t="s">
        <v>1</v>
      </c>
      <c r="L21" s="71" t="s">
        <v>23</v>
      </c>
    </row>
    <row r="22" spans="1:12" x14ac:dyDescent="0.2">
      <c r="A22" s="64"/>
      <c r="B22" s="65"/>
      <c r="C22" s="65"/>
      <c r="D22" s="65"/>
      <c r="E22" s="66"/>
      <c r="F22" s="68"/>
      <c r="G22" s="64"/>
      <c r="H22" s="66"/>
      <c r="I22" s="27" t="s">
        <v>21</v>
      </c>
      <c r="J22" s="26" t="s">
        <v>22</v>
      </c>
      <c r="K22" s="71"/>
      <c r="L22" s="71"/>
    </row>
    <row r="23" spans="1:12" x14ac:dyDescent="0.2">
      <c r="A23" s="28" t="s">
        <v>24</v>
      </c>
      <c r="B23" s="29"/>
      <c r="C23" s="29"/>
      <c r="D23" s="29"/>
      <c r="E23" s="30"/>
      <c r="F23" s="19">
        <v>151.66999999999999</v>
      </c>
      <c r="G23" s="19">
        <v>10.57</v>
      </c>
      <c r="H23" s="19"/>
      <c r="I23" s="31">
        <f>F23*G23</f>
        <v>1603.1518999999998</v>
      </c>
      <c r="J23" s="19"/>
      <c r="K23" s="19"/>
      <c r="L23" s="19"/>
    </row>
    <row r="24" spans="1:12" x14ac:dyDescent="0.2">
      <c r="A24" s="32" t="s">
        <v>25</v>
      </c>
      <c r="B24" s="29"/>
      <c r="C24" s="29"/>
      <c r="D24" s="29"/>
      <c r="E24" s="30"/>
      <c r="F24" s="19"/>
      <c r="G24" s="19"/>
      <c r="H24" s="19"/>
      <c r="I24" s="31">
        <f>I23</f>
        <v>1603.1518999999998</v>
      </c>
      <c r="J24" s="19"/>
      <c r="K24" s="19"/>
      <c r="L24" s="19"/>
    </row>
    <row r="25" spans="1:12" x14ac:dyDescent="0.2">
      <c r="A25" s="21"/>
      <c r="B25" s="21"/>
      <c r="C25" s="21"/>
      <c r="D25" s="21"/>
      <c r="E25" s="16"/>
      <c r="F25" s="16"/>
      <c r="G25" s="17"/>
      <c r="H25" s="17"/>
      <c r="I25" s="17"/>
      <c r="J25" s="17"/>
      <c r="K25" s="17"/>
      <c r="L25" s="16"/>
    </row>
    <row r="26" spans="1:12" x14ac:dyDescent="0.2">
      <c r="A26" s="23" t="s">
        <v>26</v>
      </c>
      <c r="B26" s="23"/>
      <c r="C26" s="23"/>
      <c r="D26" s="23"/>
      <c r="E26" s="3"/>
      <c r="F26" s="3"/>
      <c r="G26" s="4"/>
      <c r="H26" s="4"/>
      <c r="I26" s="4"/>
      <c r="J26" s="4"/>
      <c r="K26" s="4"/>
      <c r="L26" s="3"/>
    </row>
    <row r="27" spans="1:12" x14ac:dyDescent="0.2">
      <c r="A27" s="23" t="s">
        <v>27</v>
      </c>
      <c r="B27" s="23"/>
      <c r="C27" s="23"/>
      <c r="D27" s="23"/>
      <c r="E27" s="3"/>
      <c r="F27" s="3"/>
      <c r="G27" s="5">
        <f>I24</f>
        <v>1603.1518999999998</v>
      </c>
      <c r="H27" s="4"/>
      <c r="I27" s="4"/>
      <c r="J27" s="35">
        <v>0</v>
      </c>
      <c r="K27" s="6">
        <v>7.2999999999999995E-2</v>
      </c>
      <c r="L27" s="11">
        <f>G27*K27</f>
        <v>117.03008869999998</v>
      </c>
    </row>
    <row r="28" spans="1:12" x14ac:dyDescent="0.2">
      <c r="A28" s="23" t="s">
        <v>28</v>
      </c>
      <c r="B28" s="23"/>
      <c r="C28" s="23"/>
      <c r="D28" s="23"/>
      <c r="E28" s="3"/>
      <c r="F28" s="3"/>
      <c r="G28" s="5">
        <f>I24</f>
        <v>1603.1518999999998</v>
      </c>
      <c r="H28" s="4"/>
      <c r="I28" s="4"/>
      <c r="J28" s="35">
        <v>0</v>
      </c>
      <c r="K28" s="35"/>
      <c r="L28" s="36">
        <v>0</v>
      </c>
    </row>
    <row r="29" spans="1:12" x14ac:dyDescent="0.2">
      <c r="A29" s="23" t="s">
        <v>5</v>
      </c>
      <c r="B29" s="23"/>
      <c r="C29" s="23"/>
      <c r="D29" s="23"/>
      <c r="E29" s="3"/>
      <c r="F29" s="3"/>
      <c r="G29" s="4"/>
      <c r="H29" s="4"/>
      <c r="I29" s="3"/>
      <c r="J29" s="4">
        <v>64.349999999999994</v>
      </c>
      <c r="K29" s="35"/>
      <c r="L29" s="3">
        <v>64.349999999999994</v>
      </c>
    </row>
    <row r="30" spans="1:12" x14ac:dyDescent="0.2">
      <c r="A30" s="23"/>
      <c r="B30" s="23"/>
      <c r="C30" s="23"/>
      <c r="D30" s="23"/>
      <c r="E30" s="3"/>
      <c r="F30" s="4"/>
      <c r="G30" s="3"/>
      <c r="H30" s="4"/>
      <c r="I30" s="4"/>
      <c r="J30" s="3"/>
      <c r="K30" s="4"/>
      <c r="L30" s="4"/>
    </row>
    <row r="31" spans="1:12" x14ac:dyDescent="0.2">
      <c r="A31" s="33" t="s">
        <v>29</v>
      </c>
      <c r="E31" s="1"/>
      <c r="F31" s="4"/>
      <c r="G31" s="34">
        <f>I24</f>
        <v>1603.1518999999998</v>
      </c>
      <c r="H31" s="8">
        <v>2.4E-2</v>
      </c>
      <c r="I31" s="4"/>
      <c r="J31" s="34">
        <f>G31*H31</f>
        <v>38.4756456</v>
      </c>
      <c r="K31" s="18"/>
      <c r="L31" s="18">
        <v>0</v>
      </c>
    </row>
    <row r="32" spans="1:12" x14ac:dyDescent="0.2">
      <c r="A32" s="33" t="s">
        <v>30</v>
      </c>
      <c r="B32" s="23"/>
      <c r="C32" s="23"/>
      <c r="D32" s="23"/>
      <c r="E32" s="3"/>
      <c r="F32" s="4"/>
      <c r="G32" s="3"/>
      <c r="H32" s="4"/>
      <c r="I32" s="4"/>
      <c r="J32" s="3"/>
      <c r="K32" s="4"/>
      <c r="L32" s="4"/>
    </row>
    <row r="33" spans="1:12" x14ac:dyDescent="0.2">
      <c r="A33" s="23" t="s">
        <v>31</v>
      </c>
      <c r="B33" s="23"/>
      <c r="C33" s="23"/>
      <c r="D33" s="23"/>
      <c r="E33" s="3"/>
      <c r="F33" s="4"/>
      <c r="G33" s="11">
        <f>I24</f>
        <v>1603.1518999999998</v>
      </c>
      <c r="H33" s="10">
        <v>6.9000000000000006E-2</v>
      </c>
      <c r="I33" s="5"/>
      <c r="J33" s="11">
        <f>G33*H33</f>
        <v>110.61748109999999</v>
      </c>
      <c r="K33" s="6">
        <v>8.5500000000000007E-2</v>
      </c>
      <c r="L33" s="5">
        <f>G33*K33</f>
        <v>137.06948745</v>
      </c>
    </row>
    <row r="34" spans="1:12" x14ac:dyDescent="0.2">
      <c r="A34" s="23" t="s">
        <v>32</v>
      </c>
      <c r="B34" s="23"/>
      <c r="C34" s="23"/>
      <c r="D34" s="23"/>
      <c r="E34" s="3"/>
      <c r="F34" s="4"/>
      <c r="G34" s="11">
        <f>I24</f>
        <v>1603.1518999999998</v>
      </c>
      <c r="H34" s="6">
        <v>4.0000000000000001E-3</v>
      </c>
      <c r="I34" s="4"/>
      <c r="J34" s="11">
        <f>G34*H34</f>
        <v>6.4126075999999994</v>
      </c>
      <c r="K34" s="6">
        <v>1.9E-2</v>
      </c>
      <c r="L34" s="5">
        <f>G34*K34</f>
        <v>30.459886099999995</v>
      </c>
    </row>
    <row r="35" spans="1:12" x14ac:dyDescent="0.2">
      <c r="A35" s="23" t="s">
        <v>33</v>
      </c>
      <c r="B35" s="23"/>
      <c r="C35" s="23"/>
      <c r="D35" s="23"/>
      <c r="E35" s="3"/>
      <c r="F35" s="4"/>
      <c r="G35" s="11">
        <f>I24</f>
        <v>1603.1518999999998</v>
      </c>
      <c r="H35" s="6">
        <v>3.15E-2</v>
      </c>
      <c r="I35" s="4"/>
      <c r="J35" s="11">
        <f>G35*H35</f>
        <v>50.499284849999995</v>
      </c>
      <c r="K35" s="6">
        <v>4.7199999999999999E-2</v>
      </c>
      <c r="L35" s="5">
        <f>G35*K35</f>
        <v>75.668769679999997</v>
      </c>
    </row>
    <row r="36" spans="1:12" x14ac:dyDescent="0.2">
      <c r="A36" s="23"/>
      <c r="B36" s="23"/>
      <c r="C36" s="23"/>
      <c r="D36" s="23"/>
      <c r="E36" s="3"/>
      <c r="F36" s="4"/>
      <c r="G36" s="4"/>
      <c r="H36" s="4"/>
      <c r="I36" s="4"/>
      <c r="J36" s="4"/>
      <c r="K36" s="2"/>
      <c r="L36" s="3"/>
    </row>
    <row r="37" spans="1:12" x14ac:dyDescent="0.2">
      <c r="A37" s="33" t="s">
        <v>34</v>
      </c>
      <c r="B37" s="23"/>
      <c r="C37" s="23"/>
      <c r="D37" s="23"/>
      <c r="E37" s="3"/>
      <c r="F37" s="4"/>
      <c r="G37" s="5">
        <f>I24</f>
        <v>1603.1518999999998</v>
      </c>
      <c r="H37" s="4"/>
      <c r="I37" s="4"/>
      <c r="J37" s="4"/>
      <c r="K37" s="7">
        <v>3.4500000000000003E-2</v>
      </c>
      <c r="L37" s="11">
        <f>G37*K37</f>
        <v>55.308740549999996</v>
      </c>
    </row>
    <row r="38" spans="1:12" x14ac:dyDescent="0.2">
      <c r="A38" s="33" t="s">
        <v>35</v>
      </c>
      <c r="B38" s="23"/>
      <c r="C38" s="23"/>
      <c r="D38" s="23"/>
      <c r="E38" s="3"/>
      <c r="F38" s="4"/>
      <c r="G38" s="5">
        <f>I24</f>
        <v>1603.1518999999998</v>
      </c>
      <c r="H38" s="4"/>
      <c r="I38" s="4"/>
      <c r="J38" s="4"/>
      <c r="K38" s="2"/>
      <c r="L38" s="3"/>
    </row>
    <row r="39" spans="1:12" x14ac:dyDescent="0.2">
      <c r="A39" s="23"/>
      <c r="B39" s="23"/>
      <c r="C39" s="23"/>
      <c r="D39" s="23"/>
      <c r="E39" s="3"/>
      <c r="F39" s="4"/>
      <c r="G39" s="3"/>
      <c r="H39" s="4"/>
      <c r="I39" s="4"/>
      <c r="J39" s="4"/>
      <c r="K39" s="4"/>
      <c r="L39" s="3"/>
    </row>
    <row r="40" spans="1:12" x14ac:dyDescent="0.2">
      <c r="A40" s="23" t="s">
        <v>36</v>
      </c>
      <c r="B40" s="23"/>
      <c r="C40" s="23"/>
      <c r="D40" s="23"/>
      <c r="E40" s="3"/>
      <c r="F40" s="4"/>
      <c r="G40" s="4"/>
      <c r="H40" s="4"/>
      <c r="I40" s="4"/>
      <c r="J40" s="3"/>
      <c r="K40" s="4"/>
      <c r="L40" s="3"/>
    </row>
    <row r="41" spans="1:12" x14ac:dyDescent="0.2">
      <c r="A41" s="23" t="s">
        <v>37</v>
      </c>
      <c r="B41" s="23"/>
      <c r="C41" s="23"/>
      <c r="D41" s="23"/>
      <c r="E41" s="3"/>
      <c r="F41" s="4"/>
      <c r="G41" s="5">
        <f>(I24*0.9825)+L29</f>
        <v>1639.4467417499998</v>
      </c>
      <c r="H41" s="6">
        <v>2.4E-2</v>
      </c>
      <c r="I41" s="5"/>
      <c r="J41" s="5">
        <f>G41*H41</f>
        <v>39.346721801999998</v>
      </c>
      <c r="K41" s="3"/>
      <c r="L41" s="3"/>
    </row>
    <row r="42" spans="1:12" x14ac:dyDescent="0.2">
      <c r="A42" s="23" t="s">
        <v>38</v>
      </c>
      <c r="B42" s="23"/>
      <c r="C42" s="23"/>
      <c r="D42" s="23"/>
      <c r="E42" s="3"/>
      <c r="F42" s="4"/>
      <c r="G42" s="45">
        <f>((I24*0.9825)+L29)</f>
        <v>1639.4467417499998</v>
      </c>
      <c r="H42" s="6">
        <v>6.8000000000000005E-2</v>
      </c>
      <c r="I42" s="11"/>
      <c r="J42" s="5">
        <f>G42*H42</f>
        <v>111.48237843899999</v>
      </c>
      <c r="K42" s="3"/>
      <c r="L42" s="3"/>
    </row>
    <row r="43" spans="1:12" x14ac:dyDescent="0.2">
      <c r="A43" s="23" t="s">
        <v>58</v>
      </c>
      <c r="B43" s="23"/>
      <c r="C43" s="23"/>
      <c r="D43" s="23"/>
      <c r="E43" s="14"/>
      <c r="F43" s="15"/>
      <c r="G43" s="12">
        <f>G42</f>
        <v>1639.4467417499998</v>
      </c>
      <c r="H43" s="13">
        <v>5.0000000000000001E-3</v>
      </c>
      <c r="I43" s="15"/>
      <c r="J43" s="12">
        <f>G43*H43</f>
        <v>8.1972337087499998</v>
      </c>
      <c r="K43" s="15"/>
      <c r="L43" s="15"/>
    </row>
    <row r="44" spans="1:12" x14ac:dyDescent="0.2">
      <c r="A44" s="32" t="s">
        <v>39</v>
      </c>
      <c r="B44" s="29"/>
      <c r="C44" s="29"/>
      <c r="D44" s="29"/>
      <c r="E44" s="30"/>
      <c r="F44" s="19"/>
      <c r="G44" s="19"/>
      <c r="H44" s="19"/>
      <c r="I44" s="19"/>
      <c r="J44" s="19"/>
      <c r="K44" s="19"/>
      <c r="L44" s="30"/>
    </row>
    <row r="45" spans="1:12" x14ac:dyDescent="0.2">
      <c r="A45" s="20" t="s">
        <v>44</v>
      </c>
      <c r="B45" s="21"/>
      <c r="C45" s="21"/>
      <c r="D45" s="21"/>
      <c r="E45" s="16"/>
      <c r="F45" s="17">
        <v>22</v>
      </c>
      <c r="G45" s="37">
        <v>6.3</v>
      </c>
      <c r="H45" s="17"/>
      <c r="I45" s="38">
        <f>F45*G45</f>
        <v>138.6</v>
      </c>
      <c r="J45" s="38">
        <f>SUM(J29:J43)</f>
        <v>429.38135309974996</v>
      </c>
      <c r="K45" s="17"/>
      <c r="L45" s="48">
        <f>SUM(L27:L37)</f>
        <v>479.88697248</v>
      </c>
    </row>
    <row r="46" spans="1:12" x14ac:dyDescent="0.2">
      <c r="A46" s="20"/>
      <c r="B46" s="21"/>
      <c r="C46" s="21"/>
      <c r="D46" s="21"/>
      <c r="E46" s="16"/>
      <c r="F46" s="17"/>
      <c r="G46" s="17"/>
      <c r="H46" s="17"/>
      <c r="I46" s="17"/>
      <c r="J46" s="17"/>
      <c r="K46" s="17"/>
      <c r="L46" s="16"/>
    </row>
    <row r="47" spans="1:12" x14ac:dyDescent="0.2">
      <c r="A47" s="22" t="s">
        <v>40</v>
      </c>
      <c r="B47" s="23"/>
      <c r="C47" s="23"/>
      <c r="D47" s="23"/>
      <c r="E47" s="3"/>
      <c r="F47" s="4"/>
      <c r="G47" s="4"/>
      <c r="H47" s="4"/>
      <c r="I47" s="4"/>
      <c r="J47" s="4"/>
      <c r="K47" s="4"/>
      <c r="L47" s="3"/>
    </row>
    <row r="48" spans="1:12" x14ac:dyDescent="0.2">
      <c r="A48" s="22" t="s">
        <v>41</v>
      </c>
      <c r="B48" s="23"/>
      <c r="C48" s="23"/>
      <c r="D48" s="23"/>
      <c r="E48" s="3"/>
      <c r="F48" s="4"/>
      <c r="G48" s="4"/>
      <c r="H48" s="4"/>
      <c r="I48" s="4"/>
      <c r="J48" s="4"/>
      <c r="K48" s="4"/>
      <c r="L48" s="3"/>
    </row>
    <row r="49" spans="1:15" x14ac:dyDescent="0.2">
      <c r="A49" s="22" t="s">
        <v>42</v>
      </c>
      <c r="B49" s="23"/>
      <c r="C49" s="23"/>
      <c r="D49" s="23"/>
      <c r="E49" s="3"/>
      <c r="F49" s="4"/>
      <c r="G49" s="4"/>
      <c r="H49" s="4"/>
      <c r="I49" s="4"/>
      <c r="J49" s="4"/>
      <c r="K49" s="4"/>
      <c r="L49" s="3"/>
    </row>
    <row r="50" spans="1:15" x14ac:dyDescent="0.2">
      <c r="A50" s="22"/>
      <c r="B50" s="23"/>
      <c r="C50" s="23"/>
      <c r="D50" s="23"/>
      <c r="E50" s="3"/>
      <c r="F50" s="4"/>
      <c r="G50" s="4"/>
      <c r="H50" s="4"/>
      <c r="I50" s="4"/>
      <c r="J50" s="4"/>
      <c r="K50" s="4"/>
      <c r="L50" s="3"/>
    </row>
    <row r="51" spans="1:15" x14ac:dyDescent="0.2">
      <c r="A51" s="22"/>
      <c r="B51" s="23"/>
      <c r="C51" s="23"/>
      <c r="D51" s="23"/>
      <c r="E51" s="3"/>
      <c r="F51" s="4"/>
      <c r="G51" s="4"/>
      <c r="H51" s="4"/>
      <c r="I51" s="4"/>
      <c r="J51" s="4"/>
      <c r="K51" s="4"/>
      <c r="L51" s="3"/>
    </row>
    <row r="52" spans="1:15" x14ac:dyDescent="0.2">
      <c r="A52" s="24"/>
      <c r="B52" s="25"/>
      <c r="C52" s="25"/>
      <c r="D52" s="25"/>
      <c r="E52" s="14"/>
      <c r="F52" s="15"/>
      <c r="G52" s="15"/>
      <c r="H52" s="15"/>
      <c r="I52" s="15"/>
      <c r="J52" s="15"/>
      <c r="K52" s="15"/>
      <c r="L52" s="14"/>
    </row>
    <row r="53" spans="1:15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5" x14ac:dyDescent="0.2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16"/>
    </row>
    <row r="55" spans="1:15" x14ac:dyDescent="0.2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3"/>
    </row>
    <row r="56" spans="1:15" x14ac:dyDescent="0.2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1:15" x14ac:dyDescent="0.2">
      <c r="A57" s="39" t="s">
        <v>43</v>
      </c>
      <c r="B57" s="40"/>
      <c r="C57" s="40"/>
      <c r="D57" s="40"/>
      <c r="E57" s="40"/>
      <c r="F57" s="40"/>
      <c r="G57" s="40"/>
      <c r="H57" s="41"/>
      <c r="I57" s="40"/>
      <c r="J57" s="40"/>
      <c r="K57" s="40"/>
      <c r="L57" s="47">
        <f>I24-J45+I45</f>
        <v>1312.3705469002498</v>
      </c>
      <c r="O57" s="46"/>
    </row>
    <row r="59" spans="1:15" x14ac:dyDescent="0.2">
      <c r="A59" s="72" t="s">
        <v>45</v>
      </c>
      <c r="B59" s="73"/>
      <c r="C59" s="73"/>
      <c r="D59" s="73"/>
      <c r="E59" s="73"/>
      <c r="F59" s="74"/>
      <c r="G59" s="78" t="s">
        <v>0</v>
      </c>
      <c r="H59" s="79"/>
      <c r="I59" s="61" t="s">
        <v>47</v>
      </c>
      <c r="J59" s="63"/>
      <c r="K59" s="61" t="s">
        <v>48</v>
      </c>
      <c r="L59" s="63"/>
      <c r="N59" s="46"/>
    </row>
    <row r="60" spans="1:15" x14ac:dyDescent="0.2">
      <c r="A60" s="75"/>
      <c r="B60" s="76"/>
      <c r="C60" s="76"/>
      <c r="D60" s="76"/>
      <c r="E60" s="76"/>
      <c r="F60" s="77"/>
      <c r="G60" s="80"/>
      <c r="H60" s="81"/>
      <c r="I60" s="64"/>
      <c r="J60" s="66"/>
      <c r="K60" s="64"/>
      <c r="L60" s="66"/>
    </row>
    <row r="61" spans="1:15" x14ac:dyDescent="0.2">
      <c r="A61" s="28" t="s">
        <v>46</v>
      </c>
      <c r="B61" s="29"/>
      <c r="C61" s="29"/>
      <c r="D61" s="29"/>
      <c r="E61" s="29"/>
      <c r="F61" s="30"/>
      <c r="G61" s="56">
        <f>L57</f>
        <v>1312.3705469002498</v>
      </c>
      <c r="H61" s="57"/>
      <c r="I61" s="82">
        <v>1.4E-2</v>
      </c>
      <c r="J61" s="83"/>
      <c r="K61" s="56">
        <f>G61*I61</f>
        <v>18.373187656603498</v>
      </c>
      <c r="L61" s="84"/>
    </row>
    <row r="62" spans="1:15" x14ac:dyDescent="0.2">
      <c r="K62" s="58" t="s">
        <v>49</v>
      </c>
      <c r="L62" s="59"/>
    </row>
    <row r="63" spans="1:15" x14ac:dyDescent="0.2">
      <c r="K63" s="56">
        <f>L57-K61</f>
        <v>1293.9973592436463</v>
      </c>
      <c r="L63" s="57"/>
    </row>
  </sheetData>
  <mergeCells count="17">
    <mergeCell ref="K61:L61"/>
    <mergeCell ref="K63:L63"/>
    <mergeCell ref="K62:L62"/>
    <mergeCell ref="G2:L5"/>
    <mergeCell ref="A21:E22"/>
    <mergeCell ref="F21:F22"/>
    <mergeCell ref="G21:G22"/>
    <mergeCell ref="H21:H22"/>
    <mergeCell ref="I21:J21"/>
    <mergeCell ref="K21:K22"/>
    <mergeCell ref="L21:L22"/>
    <mergeCell ref="A59:F60"/>
    <mergeCell ref="G59:H60"/>
    <mergeCell ref="I59:J60"/>
    <mergeCell ref="K59:L60"/>
    <mergeCell ref="I61:J61"/>
    <mergeCell ref="G61:H6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EE362-9F36-1F49-A531-2E406BCF2E67}">
  <dimension ref="A1:O63"/>
  <sheetViews>
    <sheetView workbookViewId="0">
      <selection activeCell="A14" sqref="A14"/>
    </sheetView>
  </sheetViews>
  <sheetFormatPr baseColWidth="10" defaultRowHeight="16" x14ac:dyDescent="0.2"/>
  <cols>
    <col min="8" max="8" width="11.83203125" customWidth="1"/>
    <col min="9" max="9" width="12.6640625" bestFit="1" customWidth="1"/>
    <col min="10" max="10" width="11.6640625" bestFit="1" customWidth="1"/>
    <col min="11" max="11" width="14.1640625" customWidth="1"/>
    <col min="12" max="12" width="16.5" customWidth="1"/>
  </cols>
  <sheetData>
    <row r="1" spans="1:12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2">
      <c r="A2" s="20" t="s">
        <v>2</v>
      </c>
      <c r="B2" s="21"/>
      <c r="C2" s="21"/>
      <c r="D2" s="21"/>
      <c r="E2" s="16"/>
      <c r="F2" s="23"/>
      <c r="G2" s="60" t="s">
        <v>50</v>
      </c>
      <c r="H2" s="60"/>
      <c r="I2" s="60"/>
      <c r="J2" s="60"/>
      <c r="K2" s="60"/>
      <c r="L2" s="60"/>
    </row>
    <row r="3" spans="1:12" x14ac:dyDescent="0.2">
      <c r="A3" s="22"/>
      <c r="B3" s="23"/>
      <c r="C3" s="23"/>
      <c r="D3" s="23"/>
      <c r="E3" s="3"/>
      <c r="F3" s="23"/>
      <c r="G3" s="60"/>
      <c r="H3" s="60"/>
      <c r="I3" s="60"/>
      <c r="J3" s="60"/>
      <c r="K3" s="60"/>
      <c r="L3" s="60"/>
    </row>
    <row r="4" spans="1:12" x14ac:dyDescent="0.2">
      <c r="A4" s="22" t="s">
        <v>3</v>
      </c>
      <c r="B4" s="23"/>
      <c r="C4" s="23"/>
      <c r="D4" s="23"/>
      <c r="E4" s="3"/>
      <c r="F4" s="23"/>
      <c r="G4" s="60"/>
      <c r="H4" s="60"/>
      <c r="I4" s="60"/>
      <c r="J4" s="60"/>
      <c r="K4" s="60"/>
      <c r="L4" s="60"/>
    </row>
    <row r="5" spans="1:12" x14ac:dyDescent="0.2">
      <c r="A5" s="22"/>
      <c r="B5" s="23"/>
      <c r="C5" s="23"/>
      <c r="D5" s="23"/>
      <c r="E5" s="3"/>
      <c r="F5" s="23"/>
      <c r="G5" s="60"/>
      <c r="H5" s="60"/>
      <c r="I5" s="60"/>
      <c r="J5" s="60"/>
      <c r="K5" s="60"/>
      <c r="L5" s="60"/>
    </row>
    <row r="6" spans="1:12" x14ac:dyDescent="0.2">
      <c r="A6" s="24" t="s">
        <v>6</v>
      </c>
      <c r="B6" s="25"/>
      <c r="C6" s="25"/>
      <c r="D6" s="25"/>
      <c r="E6" s="14"/>
      <c r="F6" s="23"/>
      <c r="G6" s="23"/>
      <c r="H6" s="33" t="s">
        <v>51</v>
      </c>
      <c r="I6" s="42">
        <v>44652</v>
      </c>
      <c r="J6" s="44" t="s">
        <v>52</v>
      </c>
      <c r="K6" s="42">
        <v>44681</v>
      </c>
      <c r="L6" s="23"/>
    </row>
    <row r="7" spans="1:12" x14ac:dyDescent="0.2">
      <c r="A7" s="23"/>
      <c r="B7" s="23"/>
      <c r="C7" s="23"/>
      <c r="D7" s="23"/>
      <c r="E7" s="23"/>
      <c r="F7" s="23"/>
      <c r="G7" s="23"/>
      <c r="H7" s="33" t="s">
        <v>53</v>
      </c>
      <c r="I7" s="42">
        <v>44678</v>
      </c>
      <c r="J7" s="44" t="s">
        <v>54</v>
      </c>
      <c r="K7" s="43" t="s">
        <v>55</v>
      </c>
      <c r="L7" s="23"/>
    </row>
    <row r="8" spans="1:12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x14ac:dyDescent="0.2">
      <c r="A9" s="23"/>
      <c r="B9" s="23"/>
      <c r="C9" s="23"/>
      <c r="D9" s="23"/>
      <c r="E9" s="23"/>
      <c r="F9" s="23"/>
      <c r="G9" s="20"/>
      <c r="H9" s="21"/>
      <c r="I9" s="21"/>
      <c r="J9" s="21"/>
      <c r="K9" s="21"/>
      <c r="L9" s="16"/>
    </row>
    <row r="10" spans="1:12" x14ac:dyDescent="0.2">
      <c r="A10" s="23" t="s">
        <v>10</v>
      </c>
      <c r="B10" s="23"/>
      <c r="C10" s="23"/>
      <c r="D10" s="23"/>
      <c r="E10" s="23"/>
      <c r="F10" s="23"/>
      <c r="G10" s="22"/>
      <c r="H10" s="23"/>
      <c r="I10" s="23"/>
      <c r="J10" s="23"/>
      <c r="K10" s="23"/>
      <c r="L10" s="3"/>
    </row>
    <row r="11" spans="1:12" x14ac:dyDescent="0.2">
      <c r="A11" s="23"/>
      <c r="B11" s="23"/>
      <c r="C11" s="23"/>
      <c r="D11" s="23"/>
      <c r="E11" s="23"/>
      <c r="F11" s="23"/>
      <c r="G11" s="22" t="s">
        <v>7</v>
      </c>
      <c r="H11" s="23"/>
      <c r="I11" s="23"/>
      <c r="J11" s="23"/>
      <c r="K11" s="23"/>
      <c r="L11" s="3"/>
    </row>
    <row r="12" spans="1:12" x14ac:dyDescent="0.2">
      <c r="A12" s="23" t="s">
        <v>11</v>
      </c>
      <c r="B12" s="23"/>
      <c r="C12" s="23"/>
      <c r="D12" s="23" t="s">
        <v>12</v>
      </c>
      <c r="E12" s="23"/>
      <c r="F12" s="23"/>
      <c r="G12" s="22"/>
      <c r="H12" s="23"/>
      <c r="I12" s="23"/>
      <c r="J12" s="23"/>
      <c r="K12" s="23"/>
      <c r="L12" s="3"/>
    </row>
    <row r="13" spans="1:12" x14ac:dyDescent="0.2">
      <c r="A13" s="23" t="s">
        <v>57</v>
      </c>
      <c r="B13" s="23"/>
      <c r="C13" s="23"/>
      <c r="D13" s="23" t="s">
        <v>75</v>
      </c>
      <c r="E13" s="23"/>
      <c r="F13" s="23"/>
      <c r="G13" s="22" t="s">
        <v>8</v>
      </c>
      <c r="H13" s="23"/>
      <c r="I13" s="23"/>
      <c r="J13" s="23"/>
      <c r="K13" s="23"/>
      <c r="L13" s="3"/>
    </row>
    <row r="14" spans="1:12" x14ac:dyDescent="0.2">
      <c r="A14" s="23" t="s">
        <v>56</v>
      </c>
      <c r="B14" s="23"/>
      <c r="C14" s="23"/>
      <c r="D14" s="23"/>
      <c r="E14" s="23"/>
      <c r="F14" s="23"/>
      <c r="G14" s="22"/>
      <c r="H14" s="23"/>
      <c r="I14" s="23"/>
      <c r="J14" s="23"/>
      <c r="K14" s="23"/>
      <c r="L14" s="3"/>
    </row>
    <row r="15" spans="1:12" x14ac:dyDescent="0.2">
      <c r="A15" s="23" t="s">
        <v>15</v>
      </c>
      <c r="B15" s="23"/>
      <c r="C15" s="23"/>
      <c r="D15" s="23" t="s">
        <v>13</v>
      </c>
      <c r="E15" s="23"/>
      <c r="F15" s="23"/>
      <c r="G15" s="22" t="s">
        <v>9</v>
      </c>
      <c r="H15" s="23"/>
      <c r="I15" s="23"/>
      <c r="J15" s="23"/>
      <c r="K15" s="23"/>
      <c r="L15" s="3"/>
    </row>
    <row r="16" spans="1:12" x14ac:dyDescent="0.2">
      <c r="A16" s="23" t="s">
        <v>59</v>
      </c>
      <c r="B16" s="23"/>
      <c r="C16" s="23"/>
      <c r="D16" s="23" t="s">
        <v>14</v>
      </c>
      <c r="E16" s="23"/>
      <c r="F16" s="23"/>
      <c r="G16" s="22"/>
      <c r="H16" s="23"/>
      <c r="I16" s="23"/>
      <c r="J16" s="23"/>
      <c r="K16" s="23"/>
      <c r="L16" s="3"/>
    </row>
    <row r="17" spans="1:12" x14ac:dyDescent="0.2">
      <c r="A17" s="23" t="s">
        <v>16</v>
      </c>
      <c r="B17" s="23"/>
      <c r="C17" s="23"/>
      <c r="D17" s="23"/>
      <c r="E17" s="23"/>
      <c r="F17" s="23"/>
      <c r="G17" s="24"/>
      <c r="H17" s="25"/>
      <c r="I17" s="25"/>
      <c r="J17" s="25"/>
      <c r="K17" s="25"/>
      <c r="L17" s="14"/>
    </row>
    <row r="18" spans="1:12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x14ac:dyDescent="0.2">
      <c r="A21" s="61" t="s">
        <v>17</v>
      </c>
      <c r="B21" s="62"/>
      <c r="C21" s="62"/>
      <c r="D21" s="62"/>
      <c r="E21" s="63"/>
      <c r="F21" s="67" t="s">
        <v>18</v>
      </c>
      <c r="G21" s="61" t="s">
        <v>0</v>
      </c>
      <c r="H21" s="63" t="s">
        <v>19</v>
      </c>
      <c r="I21" s="69" t="s">
        <v>20</v>
      </c>
      <c r="J21" s="70"/>
      <c r="K21" s="71" t="s">
        <v>1</v>
      </c>
      <c r="L21" s="71" t="s">
        <v>23</v>
      </c>
    </row>
    <row r="22" spans="1:12" x14ac:dyDescent="0.2">
      <c r="A22" s="64"/>
      <c r="B22" s="65"/>
      <c r="C22" s="65"/>
      <c r="D22" s="65"/>
      <c r="E22" s="66"/>
      <c r="F22" s="68"/>
      <c r="G22" s="64"/>
      <c r="H22" s="66"/>
      <c r="I22" s="27" t="s">
        <v>21</v>
      </c>
      <c r="J22" s="26" t="s">
        <v>22</v>
      </c>
      <c r="K22" s="71"/>
      <c r="L22" s="71"/>
    </row>
    <row r="23" spans="1:12" x14ac:dyDescent="0.2">
      <c r="A23" s="28" t="s">
        <v>24</v>
      </c>
      <c r="B23" s="29"/>
      <c r="C23" s="29"/>
      <c r="D23" s="29"/>
      <c r="E23" s="30"/>
      <c r="F23" s="19">
        <v>151.66999999999999</v>
      </c>
      <c r="G23" s="19">
        <v>10.57</v>
      </c>
      <c r="H23" s="19"/>
      <c r="I23" s="31">
        <f>F23*G23</f>
        <v>1603.1518999999998</v>
      </c>
      <c r="J23" s="19"/>
      <c r="K23" s="19"/>
      <c r="L23" s="19"/>
    </row>
    <row r="24" spans="1:12" x14ac:dyDescent="0.2">
      <c r="A24" s="32" t="s">
        <v>25</v>
      </c>
      <c r="B24" s="29"/>
      <c r="C24" s="29"/>
      <c r="D24" s="29"/>
      <c r="E24" s="30"/>
      <c r="F24" s="19"/>
      <c r="G24" s="19"/>
      <c r="H24" s="19"/>
      <c r="I24" s="31">
        <f>I23</f>
        <v>1603.1518999999998</v>
      </c>
      <c r="J24" s="19"/>
      <c r="K24" s="19"/>
      <c r="L24" s="19"/>
    </row>
    <row r="25" spans="1:12" x14ac:dyDescent="0.2">
      <c r="A25" s="21"/>
      <c r="B25" s="21"/>
      <c r="C25" s="21"/>
      <c r="D25" s="21"/>
      <c r="E25" s="16"/>
      <c r="F25" s="16"/>
      <c r="G25" s="17"/>
      <c r="H25" s="17"/>
      <c r="I25" s="17"/>
      <c r="J25" s="17"/>
      <c r="K25" s="17"/>
      <c r="L25" s="16"/>
    </row>
    <row r="26" spans="1:12" x14ac:dyDescent="0.2">
      <c r="A26" s="23" t="s">
        <v>26</v>
      </c>
      <c r="B26" s="23"/>
      <c r="C26" s="23"/>
      <c r="D26" s="23"/>
      <c r="E26" s="3"/>
      <c r="F26" s="3"/>
      <c r="G26" s="4"/>
      <c r="H26" s="4"/>
      <c r="I26" s="4"/>
      <c r="J26" s="4"/>
      <c r="K26" s="4"/>
      <c r="L26" s="3"/>
    </row>
    <row r="27" spans="1:12" x14ac:dyDescent="0.2">
      <c r="A27" s="23" t="s">
        <v>27</v>
      </c>
      <c r="B27" s="23"/>
      <c r="C27" s="23"/>
      <c r="D27" s="23"/>
      <c r="E27" s="3"/>
      <c r="F27" s="3"/>
      <c r="G27" s="5">
        <f>I24</f>
        <v>1603.1518999999998</v>
      </c>
      <c r="H27" s="4"/>
      <c r="I27" s="4"/>
      <c r="J27" s="35">
        <v>0</v>
      </c>
      <c r="K27" s="6">
        <v>7.2999999999999995E-2</v>
      </c>
      <c r="L27" s="11">
        <f>G27*K27</f>
        <v>117.03008869999998</v>
      </c>
    </row>
    <row r="28" spans="1:12" x14ac:dyDescent="0.2">
      <c r="A28" s="23" t="s">
        <v>28</v>
      </c>
      <c r="B28" s="23"/>
      <c r="C28" s="23"/>
      <c r="D28" s="23"/>
      <c r="E28" s="3"/>
      <c r="F28" s="3"/>
      <c r="G28" s="5">
        <f>I24</f>
        <v>1603.1518999999998</v>
      </c>
      <c r="H28" s="4"/>
      <c r="I28" s="4"/>
      <c r="J28" s="35">
        <v>0</v>
      </c>
      <c r="K28" s="35"/>
      <c r="L28" s="36">
        <v>0</v>
      </c>
    </row>
    <row r="29" spans="1:12" x14ac:dyDescent="0.2">
      <c r="A29" s="23" t="s">
        <v>5</v>
      </c>
      <c r="B29" s="23"/>
      <c r="C29" s="23"/>
      <c r="D29" s="23"/>
      <c r="E29" s="3"/>
      <c r="F29" s="3"/>
      <c r="G29" s="4"/>
      <c r="H29" s="4"/>
      <c r="I29" s="3"/>
      <c r="J29" s="4">
        <v>64.349999999999994</v>
      </c>
      <c r="K29" s="35"/>
      <c r="L29" s="3">
        <v>64.349999999999994</v>
      </c>
    </row>
    <row r="30" spans="1:12" x14ac:dyDescent="0.2">
      <c r="A30" s="23"/>
      <c r="B30" s="23"/>
      <c r="C30" s="23"/>
      <c r="D30" s="23"/>
      <c r="E30" s="3"/>
      <c r="F30" s="4"/>
      <c r="G30" s="3"/>
      <c r="H30" s="4"/>
      <c r="I30" s="4"/>
      <c r="J30" s="3"/>
      <c r="K30" s="4"/>
      <c r="L30" s="4"/>
    </row>
    <row r="31" spans="1:12" x14ac:dyDescent="0.2">
      <c r="A31" s="33" t="s">
        <v>29</v>
      </c>
      <c r="E31" s="1"/>
      <c r="F31" s="4"/>
      <c r="G31" s="34">
        <f>I24</f>
        <v>1603.1518999999998</v>
      </c>
      <c r="H31" s="8">
        <v>2.4E-2</v>
      </c>
      <c r="I31" s="4"/>
      <c r="J31" s="34">
        <f>G31*H31</f>
        <v>38.4756456</v>
      </c>
      <c r="K31" s="18"/>
      <c r="L31" s="18">
        <v>0</v>
      </c>
    </row>
    <row r="32" spans="1:12" x14ac:dyDescent="0.2">
      <c r="A32" s="33" t="s">
        <v>30</v>
      </c>
      <c r="B32" s="23"/>
      <c r="C32" s="23"/>
      <c r="D32" s="23"/>
      <c r="E32" s="3"/>
      <c r="F32" s="4"/>
      <c r="G32" s="3"/>
      <c r="H32" s="4"/>
      <c r="I32" s="4"/>
      <c r="J32" s="3"/>
      <c r="K32" s="4"/>
      <c r="L32" s="4"/>
    </row>
    <row r="33" spans="1:12" x14ac:dyDescent="0.2">
      <c r="A33" s="23" t="s">
        <v>31</v>
      </c>
      <c r="B33" s="23"/>
      <c r="C33" s="23"/>
      <c r="D33" s="23"/>
      <c r="E33" s="3"/>
      <c r="F33" s="4"/>
      <c r="G33" s="11">
        <f>I24</f>
        <v>1603.1518999999998</v>
      </c>
      <c r="H33" s="10">
        <v>6.9000000000000006E-2</v>
      </c>
      <c r="I33" s="5"/>
      <c r="J33" s="11">
        <f>G33*H33</f>
        <v>110.61748109999999</v>
      </c>
      <c r="K33" s="6">
        <v>8.5500000000000007E-2</v>
      </c>
      <c r="L33" s="5">
        <f>G33*K33</f>
        <v>137.06948745</v>
      </c>
    </row>
    <row r="34" spans="1:12" x14ac:dyDescent="0.2">
      <c r="A34" s="23" t="s">
        <v>32</v>
      </c>
      <c r="B34" s="23"/>
      <c r="C34" s="23"/>
      <c r="D34" s="23"/>
      <c r="E34" s="3"/>
      <c r="F34" s="4"/>
      <c r="G34" s="11">
        <f>I24</f>
        <v>1603.1518999999998</v>
      </c>
      <c r="H34" s="6">
        <v>4.0000000000000001E-3</v>
      </c>
      <c r="I34" s="4"/>
      <c r="J34" s="11">
        <f>G34*H34</f>
        <v>6.4126075999999994</v>
      </c>
      <c r="K34" s="6">
        <v>1.9E-2</v>
      </c>
      <c r="L34" s="5">
        <f>G34*K34</f>
        <v>30.459886099999995</v>
      </c>
    </row>
    <row r="35" spans="1:12" x14ac:dyDescent="0.2">
      <c r="A35" s="23" t="s">
        <v>33</v>
      </c>
      <c r="B35" s="23"/>
      <c r="C35" s="23"/>
      <c r="D35" s="23"/>
      <c r="E35" s="3"/>
      <c r="F35" s="4"/>
      <c r="G35" s="11">
        <f>I24</f>
        <v>1603.1518999999998</v>
      </c>
      <c r="H35" s="6">
        <v>3.15E-2</v>
      </c>
      <c r="I35" s="4"/>
      <c r="J35" s="11">
        <f>G35*H35</f>
        <v>50.499284849999995</v>
      </c>
      <c r="K35" s="6">
        <v>4.7199999999999999E-2</v>
      </c>
      <c r="L35" s="5">
        <f>G35*K35</f>
        <v>75.668769679999997</v>
      </c>
    </row>
    <row r="36" spans="1:12" x14ac:dyDescent="0.2">
      <c r="A36" s="23"/>
      <c r="B36" s="23"/>
      <c r="C36" s="23"/>
      <c r="D36" s="23"/>
      <c r="E36" s="3"/>
      <c r="F36" s="4"/>
      <c r="G36" s="4"/>
      <c r="H36" s="4"/>
      <c r="I36" s="4"/>
      <c r="J36" s="4"/>
      <c r="K36" s="2"/>
      <c r="L36" s="3"/>
    </row>
    <row r="37" spans="1:12" x14ac:dyDescent="0.2">
      <c r="A37" s="33" t="s">
        <v>34</v>
      </c>
      <c r="B37" s="23"/>
      <c r="C37" s="23"/>
      <c r="D37" s="23"/>
      <c r="E37" s="3"/>
      <c r="F37" s="4"/>
      <c r="G37" s="5">
        <f>I24</f>
        <v>1603.1518999999998</v>
      </c>
      <c r="H37" s="4"/>
      <c r="I37" s="4"/>
      <c r="J37" s="4"/>
      <c r="K37" s="7">
        <v>3.4500000000000003E-2</v>
      </c>
      <c r="L37" s="11">
        <f>G37*K37</f>
        <v>55.308740549999996</v>
      </c>
    </row>
    <row r="38" spans="1:12" x14ac:dyDescent="0.2">
      <c r="A38" s="33" t="s">
        <v>35</v>
      </c>
      <c r="B38" s="23"/>
      <c r="C38" s="23"/>
      <c r="D38" s="23"/>
      <c r="E38" s="3"/>
      <c r="F38" s="4"/>
      <c r="G38" s="5">
        <f>I24</f>
        <v>1603.1518999999998</v>
      </c>
      <c r="H38" s="4"/>
      <c r="I38" s="4"/>
      <c r="J38" s="4"/>
      <c r="K38" s="2"/>
      <c r="L38" s="3"/>
    </row>
    <row r="39" spans="1:12" x14ac:dyDescent="0.2">
      <c r="A39" s="23"/>
      <c r="B39" s="23"/>
      <c r="C39" s="23"/>
      <c r="D39" s="23"/>
      <c r="E39" s="3"/>
      <c r="F39" s="4"/>
      <c r="G39" s="3"/>
      <c r="H39" s="4"/>
      <c r="I39" s="4"/>
      <c r="J39" s="4"/>
      <c r="K39" s="4"/>
      <c r="L39" s="3"/>
    </row>
    <row r="40" spans="1:12" x14ac:dyDescent="0.2">
      <c r="A40" s="23" t="s">
        <v>36</v>
      </c>
      <c r="B40" s="23"/>
      <c r="C40" s="23"/>
      <c r="D40" s="23"/>
      <c r="E40" s="3"/>
      <c r="F40" s="4"/>
      <c r="G40" s="4"/>
      <c r="H40" s="4"/>
      <c r="I40" s="4"/>
      <c r="J40" s="3"/>
      <c r="K40" s="4"/>
      <c r="L40" s="3"/>
    </row>
    <row r="41" spans="1:12" x14ac:dyDescent="0.2">
      <c r="A41" s="23" t="s">
        <v>37</v>
      </c>
      <c r="B41" s="23"/>
      <c r="C41" s="23"/>
      <c r="D41" s="23"/>
      <c r="E41" s="3"/>
      <c r="F41" s="4"/>
      <c r="G41" s="5">
        <f>(I24*0.9825)+L29</f>
        <v>1639.4467417499998</v>
      </c>
      <c r="H41" s="6">
        <v>2.4E-2</v>
      </c>
      <c r="I41" s="5"/>
      <c r="J41" s="5">
        <f>G41*H41</f>
        <v>39.346721801999998</v>
      </c>
      <c r="K41" s="3"/>
      <c r="L41" s="3"/>
    </row>
    <row r="42" spans="1:12" x14ac:dyDescent="0.2">
      <c r="A42" s="23" t="s">
        <v>38</v>
      </c>
      <c r="B42" s="23"/>
      <c r="C42" s="23"/>
      <c r="D42" s="23"/>
      <c r="E42" s="3"/>
      <c r="F42" s="4"/>
      <c r="G42" s="45">
        <f>((I24*0.9825)+L29)</f>
        <v>1639.4467417499998</v>
      </c>
      <c r="H42" s="6">
        <v>6.8000000000000005E-2</v>
      </c>
      <c r="I42" s="11"/>
      <c r="J42" s="5">
        <f>G42*H42</f>
        <v>111.48237843899999</v>
      </c>
      <c r="K42" s="3"/>
      <c r="L42" s="3"/>
    </row>
    <row r="43" spans="1:12" x14ac:dyDescent="0.2">
      <c r="A43" s="23" t="s">
        <v>58</v>
      </c>
      <c r="B43" s="23"/>
      <c r="C43" s="23"/>
      <c r="D43" s="23"/>
      <c r="E43" s="14"/>
      <c r="F43" s="15"/>
      <c r="G43" s="12">
        <f>G42</f>
        <v>1639.4467417499998</v>
      </c>
      <c r="H43" s="13">
        <v>5.0000000000000001E-3</v>
      </c>
      <c r="I43" s="15"/>
      <c r="J43" s="12">
        <f>G43*H43</f>
        <v>8.1972337087499998</v>
      </c>
      <c r="K43" s="15"/>
      <c r="L43" s="15"/>
    </row>
    <row r="44" spans="1:12" x14ac:dyDescent="0.2">
      <c r="A44" s="32" t="s">
        <v>39</v>
      </c>
      <c r="B44" s="29"/>
      <c r="C44" s="29"/>
      <c r="D44" s="29"/>
      <c r="E44" s="30"/>
      <c r="F44" s="19"/>
      <c r="G44" s="19"/>
      <c r="H44" s="19"/>
      <c r="I44" s="19"/>
      <c r="J44" s="19"/>
      <c r="K44" s="19"/>
      <c r="L44" s="30"/>
    </row>
    <row r="45" spans="1:12" x14ac:dyDescent="0.2">
      <c r="A45" s="20" t="s">
        <v>44</v>
      </c>
      <c r="B45" s="21"/>
      <c r="C45" s="21"/>
      <c r="D45" s="21"/>
      <c r="E45" s="16"/>
      <c r="F45" s="17">
        <v>22</v>
      </c>
      <c r="G45" s="37">
        <v>6.3</v>
      </c>
      <c r="H45" s="17"/>
      <c r="I45" s="38">
        <f>F45*G45</f>
        <v>138.6</v>
      </c>
      <c r="J45" s="38">
        <f>SUM(J29:J43)</f>
        <v>429.38135309974996</v>
      </c>
      <c r="K45" s="17"/>
      <c r="L45" s="48">
        <f>SUM(L27:L37)</f>
        <v>479.88697248</v>
      </c>
    </row>
    <row r="46" spans="1:12" x14ac:dyDescent="0.2">
      <c r="A46" s="20"/>
      <c r="B46" s="21"/>
      <c r="C46" s="21"/>
      <c r="D46" s="21"/>
      <c r="E46" s="16"/>
      <c r="F46" s="17"/>
      <c r="G46" s="17"/>
      <c r="H46" s="17"/>
      <c r="I46" s="17"/>
      <c r="J46" s="17"/>
      <c r="K46" s="17"/>
      <c r="L46" s="16"/>
    </row>
    <row r="47" spans="1:12" x14ac:dyDescent="0.2">
      <c r="A47" s="22" t="s">
        <v>40</v>
      </c>
      <c r="B47" s="23"/>
      <c r="C47" s="23"/>
      <c r="D47" s="23"/>
      <c r="E47" s="3"/>
      <c r="F47" s="4"/>
      <c r="G47" s="4"/>
      <c r="H47" s="4"/>
      <c r="I47" s="4"/>
      <c r="J47" s="4"/>
      <c r="K47" s="4"/>
      <c r="L47" s="3"/>
    </row>
    <row r="48" spans="1:12" x14ac:dyDescent="0.2">
      <c r="A48" s="22" t="s">
        <v>41</v>
      </c>
      <c r="B48" s="23"/>
      <c r="C48" s="23"/>
      <c r="D48" s="23"/>
      <c r="E48" s="3"/>
      <c r="F48" s="4"/>
      <c r="G48" s="4"/>
      <c r="H48" s="4"/>
      <c r="I48" s="4"/>
      <c r="J48" s="4"/>
      <c r="K48" s="4"/>
      <c r="L48" s="3"/>
    </row>
    <row r="49" spans="1:15" x14ac:dyDescent="0.2">
      <c r="A49" s="22" t="s">
        <v>42</v>
      </c>
      <c r="B49" s="23"/>
      <c r="C49" s="23"/>
      <c r="D49" s="23"/>
      <c r="E49" s="3"/>
      <c r="F49" s="4"/>
      <c r="G49" s="4"/>
      <c r="H49" s="4"/>
      <c r="I49" s="4"/>
      <c r="J49" s="4"/>
      <c r="K49" s="4"/>
      <c r="L49" s="3"/>
    </row>
    <row r="50" spans="1:15" x14ac:dyDescent="0.2">
      <c r="A50" s="22"/>
      <c r="B50" s="23"/>
      <c r="C50" s="23"/>
      <c r="D50" s="23"/>
      <c r="E50" s="3"/>
      <c r="F50" s="4"/>
      <c r="G50" s="4"/>
      <c r="H50" s="4"/>
      <c r="I50" s="4"/>
      <c r="J50" s="4"/>
      <c r="K50" s="4"/>
      <c r="L50" s="3"/>
    </row>
    <row r="51" spans="1:15" x14ac:dyDescent="0.2">
      <c r="A51" s="22"/>
      <c r="B51" s="23"/>
      <c r="C51" s="23"/>
      <c r="D51" s="23"/>
      <c r="E51" s="3"/>
      <c r="F51" s="4"/>
      <c r="G51" s="4"/>
      <c r="H51" s="4"/>
      <c r="I51" s="4"/>
      <c r="J51" s="4"/>
      <c r="K51" s="4"/>
      <c r="L51" s="3"/>
    </row>
    <row r="52" spans="1:15" x14ac:dyDescent="0.2">
      <c r="A52" s="24"/>
      <c r="B52" s="25"/>
      <c r="C52" s="25"/>
      <c r="D52" s="25"/>
      <c r="E52" s="14"/>
      <c r="F52" s="15"/>
      <c r="G52" s="15"/>
      <c r="H52" s="15"/>
      <c r="I52" s="15"/>
      <c r="J52" s="15"/>
      <c r="K52" s="15"/>
      <c r="L52" s="14"/>
    </row>
    <row r="53" spans="1:15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5" x14ac:dyDescent="0.2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16"/>
    </row>
    <row r="55" spans="1:15" x14ac:dyDescent="0.2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3"/>
    </row>
    <row r="56" spans="1:15" x14ac:dyDescent="0.2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1:15" x14ac:dyDescent="0.2">
      <c r="A57" s="39" t="s">
        <v>43</v>
      </c>
      <c r="B57" s="40"/>
      <c r="C57" s="40"/>
      <c r="D57" s="40"/>
      <c r="E57" s="40"/>
      <c r="F57" s="40"/>
      <c r="G57" s="40"/>
      <c r="H57" s="41"/>
      <c r="I57" s="40"/>
      <c r="J57" s="40"/>
      <c r="K57" s="40"/>
      <c r="L57" s="47">
        <f>I24-J45+I45</f>
        <v>1312.3705469002498</v>
      </c>
      <c r="O57" s="46"/>
    </row>
    <row r="59" spans="1:15" x14ac:dyDescent="0.2">
      <c r="A59" s="72" t="s">
        <v>45</v>
      </c>
      <c r="B59" s="73"/>
      <c r="C59" s="73"/>
      <c r="D59" s="73"/>
      <c r="E59" s="73"/>
      <c r="F59" s="74"/>
      <c r="G59" s="78" t="s">
        <v>0</v>
      </c>
      <c r="H59" s="79"/>
      <c r="I59" s="61" t="s">
        <v>47</v>
      </c>
      <c r="J59" s="63"/>
      <c r="K59" s="61" t="s">
        <v>48</v>
      </c>
      <c r="L59" s="63"/>
      <c r="N59" s="46"/>
    </row>
    <row r="60" spans="1:15" x14ac:dyDescent="0.2">
      <c r="A60" s="75"/>
      <c r="B60" s="76"/>
      <c r="C60" s="76"/>
      <c r="D60" s="76"/>
      <c r="E60" s="76"/>
      <c r="F60" s="77"/>
      <c r="G60" s="80"/>
      <c r="H60" s="81"/>
      <c r="I60" s="64"/>
      <c r="J60" s="66"/>
      <c r="K60" s="64"/>
      <c r="L60" s="66"/>
    </row>
    <row r="61" spans="1:15" x14ac:dyDescent="0.2">
      <c r="A61" s="28" t="s">
        <v>46</v>
      </c>
      <c r="B61" s="29"/>
      <c r="C61" s="29"/>
      <c r="D61" s="29"/>
      <c r="E61" s="29"/>
      <c r="F61" s="30"/>
      <c r="G61" s="56">
        <f>L57</f>
        <v>1312.3705469002498</v>
      </c>
      <c r="H61" s="57"/>
      <c r="I61" s="82">
        <v>1.4E-2</v>
      </c>
      <c r="J61" s="83"/>
      <c r="K61" s="56">
        <f>G61*I61</f>
        <v>18.373187656603498</v>
      </c>
      <c r="L61" s="84"/>
    </row>
    <row r="62" spans="1:15" x14ac:dyDescent="0.2">
      <c r="K62" s="58" t="s">
        <v>49</v>
      </c>
      <c r="L62" s="59"/>
    </row>
    <row r="63" spans="1:15" x14ac:dyDescent="0.2">
      <c r="K63" s="56">
        <f>L57-K61</f>
        <v>1293.9973592436463</v>
      </c>
      <c r="L63" s="57"/>
    </row>
  </sheetData>
  <mergeCells count="17">
    <mergeCell ref="K61:L61"/>
    <mergeCell ref="K63:L63"/>
    <mergeCell ref="K62:L62"/>
    <mergeCell ref="G2:L5"/>
    <mergeCell ref="A21:E22"/>
    <mergeCell ref="F21:F22"/>
    <mergeCell ref="G21:G22"/>
    <mergeCell ref="H21:H22"/>
    <mergeCell ref="I21:J21"/>
    <mergeCell ref="K21:K22"/>
    <mergeCell ref="L21:L22"/>
    <mergeCell ref="A59:F60"/>
    <mergeCell ref="G59:H60"/>
    <mergeCell ref="I59:J60"/>
    <mergeCell ref="K59:L60"/>
    <mergeCell ref="I61:J61"/>
    <mergeCell ref="G61:H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7107E-5E48-4043-9C33-1AF88E69362B}">
  <dimension ref="A1:O63"/>
  <sheetViews>
    <sheetView workbookViewId="0">
      <selection activeCell="A14" sqref="A14"/>
    </sheetView>
  </sheetViews>
  <sheetFormatPr baseColWidth="10" defaultRowHeight="16" x14ac:dyDescent="0.2"/>
  <cols>
    <col min="8" max="8" width="11.83203125" customWidth="1"/>
    <col min="9" max="9" width="12.6640625" bestFit="1" customWidth="1"/>
    <col min="10" max="10" width="11.6640625" bestFit="1" customWidth="1"/>
    <col min="11" max="11" width="14.1640625" customWidth="1"/>
    <col min="12" max="12" width="16.5" customWidth="1"/>
  </cols>
  <sheetData>
    <row r="1" spans="1:12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2">
      <c r="A2" s="20" t="s">
        <v>2</v>
      </c>
      <c r="B2" s="21"/>
      <c r="C2" s="21"/>
      <c r="D2" s="21"/>
      <c r="E2" s="16"/>
      <c r="F2" s="23"/>
      <c r="G2" s="60" t="s">
        <v>50</v>
      </c>
      <c r="H2" s="60"/>
      <c r="I2" s="60"/>
      <c r="J2" s="60"/>
      <c r="K2" s="60"/>
      <c r="L2" s="60"/>
    </row>
    <row r="3" spans="1:12" x14ac:dyDescent="0.2">
      <c r="A3" s="22"/>
      <c r="B3" s="23"/>
      <c r="C3" s="23"/>
      <c r="D3" s="23"/>
      <c r="E3" s="3"/>
      <c r="F3" s="23"/>
      <c r="G3" s="60"/>
      <c r="H3" s="60"/>
      <c r="I3" s="60"/>
      <c r="J3" s="60"/>
      <c r="K3" s="60"/>
      <c r="L3" s="60"/>
    </row>
    <row r="4" spans="1:12" x14ac:dyDescent="0.2">
      <c r="A4" s="22" t="s">
        <v>3</v>
      </c>
      <c r="B4" s="23"/>
      <c r="C4" s="23"/>
      <c r="D4" s="23"/>
      <c r="E4" s="3"/>
      <c r="F4" s="23"/>
      <c r="G4" s="60"/>
      <c r="H4" s="60"/>
      <c r="I4" s="60"/>
      <c r="J4" s="60"/>
      <c r="K4" s="60"/>
      <c r="L4" s="60"/>
    </row>
    <row r="5" spans="1:12" x14ac:dyDescent="0.2">
      <c r="A5" s="22"/>
      <c r="B5" s="23"/>
      <c r="C5" s="23"/>
      <c r="D5" s="23"/>
      <c r="E5" s="3"/>
      <c r="F5" s="23"/>
      <c r="G5" s="60"/>
      <c r="H5" s="60"/>
      <c r="I5" s="60"/>
      <c r="J5" s="60"/>
      <c r="K5" s="60"/>
      <c r="L5" s="60"/>
    </row>
    <row r="6" spans="1:12" x14ac:dyDescent="0.2">
      <c r="A6" s="24" t="s">
        <v>6</v>
      </c>
      <c r="B6" s="25"/>
      <c r="C6" s="25"/>
      <c r="D6" s="25"/>
      <c r="E6" s="14"/>
      <c r="F6" s="23"/>
      <c r="G6" s="23"/>
      <c r="H6" s="33" t="s">
        <v>51</v>
      </c>
      <c r="I6" s="42">
        <v>44682</v>
      </c>
      <c r="J6" s="44" t="s">
        <v>52</v>
      </c>
      <c r="K6" s="42">
        <v>44712</v>
      </c>
      <c r="L6" s="23"/>
    </row>
    <row r="7" spans="1:12" x14ac:dyDescent="0.2">
      <c r="A7" s="23"/>
      <c r="B7" s="23"/>
      <c r="C7" s="23"/>
      <c r="D7" s="23"/>
      <c r="E7" s="23"/>
      <c r="F7" s="23"/>
      <c r="G7" s="23"/>
      <c r="H7" s="33" t="s">
        <v>53</v>
      </c>
      <c r="I7" s="42">
        <v>44707</v>
      </c>
      <c r="J7" s="44" t="s">
        <v>54</v>
      </c>
      <c r="K7" s="43" t="s">
        <v>55</v>
      </c>
      <c r="L7" s="23"/>
    </row>
    <row r="8" spans="1:12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x14ac:dyDescent="0.2">
      <c r="A9" s="23"/>
      <c r="B9" s="23"/>
      <c r="C9" s="23"/>
      <c r="D9" s="23"/>
      <c r="E9" s="23"/>
      <c r="F9" s="23"/>
      <c r="G9" s="20"/>
      <c r="H9" s="21"/>
      <c r="I9" s="21"/>
      <c r="J9" s="21"/>
      <c r="K9" s="21"/>
      <c r="L9" s="16"/>
    </row>
    <row r="10" spans="1:12" x14ac:dyDescent="0.2">
      <c r="A10" s="23" t="s">
        <v>10</v>
      </c>
      <c r="B10" s="23"/>
      <c r="C10" s="23"/>
      <c r="D10" s="23"/>
      <c r="E10" s="23"/>
      <c r="F10" s="23"/>
      <c r="G10" s="22"/>
      <c r="H10" s="23"/>
      <c r="I10" s="23"/>
      <c r="J10" s="23"/>
      <c r="K10" s="23"/>
      <c r="L10" s="3"/>
    </row>
    <row r="11" spans="1:12" x14ac:dyDescent="0.2">
      <c r="A11" s="23"/>
      <c r="B11" s="23"/>
      <c r="C11" s="23"/>
      <c r="D11" s="23"/>
      <c r="E11" s="23"/>
      <c r="F11" s="23"/>
      <c r="G11" s="22" t="s">
        <v>7</v>
      </c>
      <c r="H11" s="23"/>
      <c r="I11" s="23"/>
      <c r="J11" s="23"/>
      <c r="K11" s="23"/>
      <c r="L11" s="3"/>
    </row>
    <row r="12" spans="1:12" x14ac:dyDescent="0.2">
      <c r="A12" s="23" t="s">
        <v>11</v>
      </c>
      <c r="B12" s="23"/>
      <c r="C12" s="23"/>
      <c r="D12" s="23" t="s">
        <v>12</v>
      </c>
      <c r="E12" s="23"/>
      <c r="F12" s="23"/>
      <c r="G12" s="22"/>
      <c r="H12" s="23"/>
      <c r="I12" s="23"/>
      <c r="J12" s="23"/>
      <c r="K12" s="23"/>
      <c r="L12" s="3"/>
    </row>
    <row r="13" spans="1:12" x14ac:dyDescent="0.2">
      <c r="A13" s="23" t="s">
        <v>57</v>
      </c>
      <c r="B13" s="23"/>
      <c r="C13" s="23"/>
      <c r="D13" s="23" t="s">
        <v>74</v>
      </c>
      <c r="E13" s="23"/>
      <c r="F13" s="23"/>
      <c r="G13" s="22" t="s">
        <v>8</v>
      </c>
      <c r="H13" s="23"/>
      <c r="I13" s="23"/>
      <c r="J13" s="23"/>
      <c r="K13" s="23"/>
      <c r="L13" s="3"/>
    </row>
    <row r="14" spans="1:12" x14ac:dyDescent="0.2">
      <c r="A14" s="23" t="s">
        <v>56</v>
      </c>
      <c r="B14" s="23"/>
      <c r="C14" s="23"/>
      <c r="D14" s="23"/>
      <c r="E14" s="23"/>
      <c r="F14" s="23"/>
      <c r="G14" s="22"/>
      <c r="H14" s="23"/>
      <c r="I14" s="23"/>
      <c r="J14" s="23"/>
      <c r="K14" s="23"/>
      <c r="L14" s="3"/>
    </row>
    <row r="15" spans="1:12" x14ac:dyDescent="0.2">
      <c r="A15" s="23" t="s">
        <v>15</v>
      </c>
      <c r="B15" s="23"/>
      <c r="C15" s="23"/>
      <c r="D15" s="23" t="s">
        <v>13</v>
      </c>
      <c r="E15" s="23"/>
      <c r="F15" s="23"/>
      <c r="G15" s="22" t="s">
        <v>9</v>
      </c>
      <c r="H15" s="23"/>
      <c r="I15" s="23"/>
      <c r="J15" s="23"/>
      <c r="K15" s="23"/>
      <c r="L15" s="3"/>
    </row>
    <row r="16" spans="1:12" x14ac:dyDescent="0.2">
      <c r="A16" s="23" t="s">
        <v>59</v>
      </c>
      <c r="B16" s="23"/>
      <c r="C16" s="23"/>
      <c r="D16" s="23" t="s">
        <v>14</v>
      </c>
      <c r="E16" s="23"/>
      <c r="F16" s="23"/>
      <c r="G16" s="22"/>
      <c r="H16" s="23"/>
      <c r="I16" s="23"/>
      <c r="J16" s="23"/>
      <c r="K16" s="23"/>
      <c r="L16" s="3"/>
    </row>
    <row r="17" spans="1:12" x14ac:dyDescent="0.2">
      <c r="A17" s="23" t="s">
        <v>16</v>
      </c>
      <c r="B17" s="23"/>
      <c r="C17" s="23"/>
      <c r="D17" s="23"/>
      <c r="E17" s="23"/>
      <c r="F17" s="23"/>
      <c r="G17" s="24"/>
      <c r="H17" s="25"/>
      <c r="I17" s="25"/>
      <c r="J17" s="25"/>
      <c r="K17" s="25"/>
      <c r="L17" s="14"/>
    </row>
    <row r="18" spans="1:12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x14ac:dyDescent="0.2">
      <c r="A21" s="61" t="s">
        <v>17</v>
      </c>
      <c r="B21" s="62"/>
      <c r="C21" s="62"/>
      <c r="D21" s="62"/>
      <c r="E21" s="63"/>
      <c r="F21" s="67" t="s">
        <v>18</v>
      </c>
      <c r="G21" s="61" t="s">
        <v>0</v>
      </c>
      <c r="H21" s="63" t="s">
        <v>19</v>
      </c>
      <c r="I21" s="69" t="s">
        <v>20</v>
      </c>
      <c r="J21" s="70"/>
      <c r="K21" s="71" t="s">
        <v>1</v>
      </c>
      <c r="L21" s="71" t="s">
        <v>23</v>
      </c>
    </row>
    <row r="22" spans="1:12" x14ac:dyDescent="0.2">
      <c r="A22" s="64"/>
      <c r="B22" s="65"/>
      <c r="C22" s="65"/>
      <c r="D22" s="65"/>
      <c r="E22" s="66"/>
      <c r="F22" s="68"/>
      <c r="G22" s="64"/>
      <c r="H22" s="66"/>
      <c r="I22" s="27" t="s">
        <v>21</v>
      </c>
      <c r="J22" s="26" t="s">
        <v>22</v>
      </c>
      <c r="K22" s="71"/>
      <c r="L22" s="71"/>
    </row>
    <row r="23" spans="1:12" x14ac:dyDescent="0.2">
      <c r="A23" s="28" t="s">
        <v>24</v>
      </c>
      <c r="B23" s="29"/>
      <c r="C23" s="29"/>
      <c r="D23" s="29"/>
      <c r="E23" s="30"/>
      <c r="F23" s="19">
        <v>151.66999999999999</v>
      </c>
      <c r="G23" s="19">
        <v>10.85</v>
      </c>
      <c r="H23" s="19"/>
      <c r="I23" s="31">
        <f>F23*G23</f>
        <v>1645.6194999999998</v>
      </c>
      <c r="J23" s="19"/>
      <c r="K23" s="19"/>
      <c r="L23" s="19"/>
    </row>
    <row r="24" spans="1:12" x14ac:dyDescent="0.2">
      <c r="A24" s="32" t="s">
        <v>25</v>
      </c>
      <c r="B24" s="29"/>
      <c r="C24" s="29"/>
      <c r="D24" s="29"/>
      <c r="E24" s="30"/>
      <c r="F24" s="19"/>
      <c r="G24" s="19"/>
      <c r="H24" s="19"/>
      <c r="I24" s="31">
        <f>I23</f>
        <v>1645.6194999999998</v>
      </c>
      <c r="J24" s="19"/>
      <c r="K24" s="19"/>
      <c r="L24" s="19"/>
    </row>
    <row r="25" spans="1:12" x14ac:dyDescent="0.2">
      <c r="A25" s="21"/>
      <c r="B25" s="21"/>
      <c r="C25" s="21"/>
      <c r="D25" s="21"/>
      <c r="E25" s="16"/>
      <c r="F25" s="16"/>
      <c r="G25" s="17"/>
      <c r="H25" s="17"/>
      <c r="I25" s="17"/>
      <c r="J25" s="17"/>
      <c r="K25" s="17"/>
      <c r="L25" s="16"/>
    </row>
    <row r="26" spans="1:12" x14ac:dyDescent="0.2">
      <c r="A26" s="23" t="s">
        <v>26</v>
      </c>
      <c r="B26" s="23"/>
      <c r="C26" s="23"/>
      <c r="D26" s="23"/>
      <c r="E26" s="3"/>
      <c r="F26" s="3"/>
      <c r="G26" s="4"/>
      <c r="H26" s="4"/>
      <c r="I26" s="4"/>
      <c r="J26" s="4"/>
      <c r="K26" s="4"/>
      <c r="L26" s="3"/>
    </row>
    <row r="27" spans="1:12" x14ac:dyDescent="0.2">
      <c r="A27" s="23" t="s">
        <v>27</v>
      </c>
      <c r="B27" s="23"/>
      <c r="C27" s="23"/>
      <c r="D27" s="23"/>
      <c r="E27" s="3"/>
      <c r="F27" s="3"/>
      <c r="G27" s="5">
        <f>I24</f>
        <v>1645.6194999999998</v>
      </c>
      <c r="H27" s="4"/>
      <c r="I27" s="4"/>
      <c r="J27" s="35">
        <v>0</v>
      </c>
      <c r="K27" s="6">
        <v>7.2999999999999995E-2</v>
      </c>
      <c r="L27" s="11">
        <f>G27*K27</f>
        <v>120.13022349999997</v>
      </c>
    </row>
    <row r="28" spans="1:12" x14ac:dyDescent="0.2">
      <c r="A28" s="23" t="s">
        <v>28</v>
      </c>
      <c r="B28" s="23"/>
      <c r="C28" s="23"/>
      <c r="D28" s="23"/>
      <c r="E28" s="3"/>
      <c r="F28" s="3"/>
      <c r="G28" s="5">
        <f>I24</f>
        <v>1645.6194999999998</v>
      </c>
      <c r="H28" s="4"/>
      <c r="I28" s="4"/>
      <c r="J28" s="35">
        <v>0</v>
      </c>
      <c r="K28" s="35"/>
      <c r="L28" s="36">
        <v>0</v>
      </c>
    </row>
    <row r="29" spans="1:12" x14ac:dyDescent="0.2">
      <c r="A29" s="23" t="s">
        <v>5</v>
      </c>
      <c r="B29" s="23"/>
      <c r="C29" s="23"/>
      <c r="D29" s="23"/>
      <c r="E29" s="3"/>
      <c r="F29" s="3"/>
      <c r="G29" s="4"/>
      <c r="H29" s="4"/>
      <c r="I29" s="3"/>
      <c r="J29" s="4">
        <v>64.349999999999994</v>
      </c>
      <c r="K29" s="35"/>
      <c r="L29" s="3">
        <v>64.349999999999994</v>
      </c>
    </row>
    <row r="30" spans="1:12" x14ac:dyDescent="0.2">
      <c r="A30" s="23"/>
      <c r="B30" s="23"/>
      <c r="C30" s="23"/>
      <c r="D30" s="23"/>
      <c r="E30" s="3"/>
      <c r="F30" s="4"/>
      <c r="G30" s="3"/>
      <c r="H30" s="4"/>
      <c r="I30" s="4"/>
      <c r="J30" s="3"/>
      <c r="K30" s="4"/>
      <c r="L30" s="4"/>
    </row>
    <row r="31" spans="1:12" x14ac:dyDescent="0.2">
      <c r="A31" s="33" t="s">
        <v>29</v>
      </c>
      <c r="E31" s="1"/>
      <c r="F31" s="4"/>
      <c r="G31" s="34">
        <f>I24</f>
        <v>1645.6194999999998</v>
      </c>
      <c r="H31" s="8">
        <v>2.4E-2</v>
      </c>
      <c r="I31" s="4"/>
      <c r="J31" s="34">
        <f>G31*H31</f>
        <v>39.494867999999997</v>
      </c>
      <c r="K31" s="18"/>
      <c r="L31" s="18">
        <v>0</v>
      </c>
    </row>
    <row r="32" spans="1:12" x14ac:dyDescent="0.2">
      <c r="A32" s="33" t="s">
        <v>30</v>
      </c>
      <c r="B32" s="23"/>
      <c r="C32" s="23"/>
      <c r="D32" s="23"/>
      <c r="E32" s="3"/>
      <c r="F32" s="4"/>
      <c r="G32" s="3"/>
      <c r="H32" s="4"/>
      <c r="I32" s="4"/>
      <c r="J32" s="3"/>
      <c r="K32" s="4"/>
      <c r="L32" s="4"/>
    </row>
    <row r="33" spans="1:12" x14ac:dyDescent="0.2">
      <c r="A33" s="23" t="s">
        <v>31</v>
      </c>
      <c r="B33" s="23"/>
      <c r="C33" s="23"/>
      <c r="D33" s="23"/>
      <c r="E33" s="3"/>
      <c r="F33" s="4"/>
      <c r="G33" s="11">
        <f>I24</f>
        <v>1645.6194999999998</v>
      </c>
      <c r="H33" s="10">
        <v>6.9000000000000006E-2</v>
      </c>
      <c r="I33" s="5"/>
      <c r="J33" s="11">
        <f>G33*H33</f>
        <v>113.54774549999999</v>
      </c>
      <c r="K33" s="6">
        <v>8.5500000000000007E-2</v>
      </c>
      <c r="L33" s="5">
        <f>G33*K33</f>
        <v>140.70046725</v>
      </c>
    </row>
    <row r="34" spans="1:12" x14ac:dyDescent="0.2">
      <c r="A34" s="23" t="s">
        <v>32</v>
      </c>
      <c r="B34" s="23"/>
      <c r="C34" s="23"/>
      <c r="D34" s="23"/>
      <c r="E34" s="3"/>
      <c r="F34" s="4"/>
      <c r="G34" s="11">
        <f>I24</f>
        <v>1645.6194999999998</v>
      </c>
      <c r="H34" s="6">
        <v>4.0000000000000001E-3</v>
      </c>
      <c r="I34" s="4"/>
      <c r="J34" s="11">
        <f>G34*H34</f>
        <v>6.5824779999999992</v>
      </c>
      <c r="K34" s="6">
        <v>1.9E-2</v>
      </c>
      <c r="L34" s="5">
        <f>G34*K34</f>
        <v>31.266770499999996</v>
      </c>
    </row>
    <row r="35" spans="1:12" x14ac:dyDescent="0.2">
      <c r="A35" s="23" t="s">
        <v>33</v>
      </c>
      <c r="B35" s="23"/>
      <c r="C35" s="23"/>
      <c r="D35" s="23"/>
      <c r="E35" s="3"/>
      <c r="F35" s="4"/>
      <c r="G35" s="11">
        <f>I24</f>
        <v>1645.6194999999998</v>
      </c>
      <c r="H35" s="6">
        <v>3.15E-2</v>
      </c>
      <c r="I35" s="4"/>
      <c r="J35" s="11">
        <f>G35*H35</f>
        <v>51.837014249999996</v>
      </c>
      <c r="K35" s="6">
        <v>4.7199999999999999E-2</v>
      </c>
      <c r="L35" s="5">
        <f>G35*K35</f>
        <v>77.673240399999983</v>
      </c>
    </row>
    <row r="36" spans="1:12" x14ac:dyDescent="0.2">
      <c r="A36" s="23"/>
      <c r="B36" s="23"/>
      <c r="C36" s="23"/>
      <c r="D36" s="23"/>
      <c r="E36" s="3"/>
      <c r="F36" s="4"/>
      <c r="G36" s="4"/>
      <c r="H36" s="4"/>
      <c r="I36" s="4"/>
      <c r="J36" s="4"/>
      <c r="K36" s="2"/>
      <c r="L36" s="3"/>
    </row>
    <row r="37" spans="1:12" x14ac:dyDescent="0.2">
      <c r="A37" s="33" t="s">
        <v>34</v>
      </c>
      <c r="B37" s="23"/>
      <c r="C37" s="23"/>
      <c r="D37" s="23"/>
      <c r="E37" s="3"/>
      <c r="F37" s="4"/>
      <c r="G37" s="5">
        <f>I24</f>
        <v>1645.6194999999998</v>
      </c>
      <c r="H37" s="4"/>
      <c r="I37" s="4"/>
      <c r="J37" s="4"/>
      <c r="K37" s="7">
        <v>3.4500000000000003E-2</v>
      </c>
      <c r="L37" s="11">
        <f>G37*K37</f>
        <v>56.773872749999995</v>
      </c>
    </row>
    <row r="38" spans="1:12" x14ac:dyDescent="0.2">
      <c r="A38" s="33" t="s">
        <v>35</v>
      </c>
      <c r="B38" s="23"/>
      <c r="C38" s="23"/>
      <c r="D38" s="23"/>
      <c r="E38" s="3"/>
      <c r="F38" s="4"/>
      <c r="G38" s="5">
        <f>I24</f>
        <v>1645.6194999999998</v>
      </c>
      <c r="H38" s="4"/>
      <c r="I38" s="4"/>
      <c r="J38" s="4"/>
      <c r="K38" s="2"/>
      <c r="L38" s="3"/>
    </row>
    <row r="39" spans="1:12" x14ac:dyDescent="0.2">
      <c r="A39" s="23"/>
      <c r="B39" s="23"/>
      <c r="C39" s="23"/>
      <c r="D39" s="23"/>
      <c r="E39" s="3"/>
      <c r="F39" s="4"/>
      <c r="G39" s="3"/>
      <c r="H39" s="4"/>
      <c r="I39" s="4"/>
      <c r="J39" s="4"/>
      <c r="K39" s="4"/>
      <c r="L39" s="3"/>
    </row>
    <row r="40" spans="1:12" x14ac:dyDescent="0.2">
      <c r="A40" s="23" t="s">
        <v>36</v>
      </c>
      <c r="B40" s="23"/>
      <c r="C40" s="23"/>
      <c r="D40" s="23"/>
      <c r="E40" s="3"/>
      <c r="F40" s="4"/>
      <c r="G40" s="4"/>
      <c r="H40" s="4"/>
      <c r="I40" s="4"/>
      <c r="J40" s="3"/>
      <c r="K40" s="4"/>
      <c r="L40" s="3"/>
    </row>
    <row r="41" spans="1:12" x14ac:dyDescent="0.2">
      <c r="A41" s="23" t="s">
        <v>37</v>
      </c>
      <c r="B41" s="23"/>
      <c r="C41" s="23"/>
      <c r="D41" s="23"/>
      <c r="E41" s="3"/>
      <c r="F41" s="4"/>
      <c r="G41" s="5">
        <f>(I24*0.9825)+L29</f>
        <v>1681.1711587499997</v>
      </c>
      <c r="H41" s="6">
        <v>2.4E-2</v>
      </c>
      <c r="I41" s="5"/>
      <c r="J41" s="5">
        <f>G41*H41</f>
        <v>40.348107809999995</v>
      </c>
      <c r="K41" s="3"/>
      <c r="L41" s="3"/>
    </row>
    <row r="42" spans="1:12" x14ac:dyDescent="0.2">
      <c r="A42" s="23" t="s">
        <v>38</v>
      </c>
      <c r="B42" s="23"/>
      <c r="C42" s="23"/>
      <c r="D42" s="23"/>
      <c r="E42" s="3"/>
      <c r="F42" s="4"/>
      <c r="G42" s="45">
        <f>((I24*0.9825)+L29)</f>
        <v>1681.1711587499997</v>
      </c>
      <c r="H42" s="6">
        <v>6.8000000000000005E-2</v>
      </c>
      <c r="I42" s="11"/>
      <c r="J42" s="5">
        <f>G42*H42</f>
        <v>114.31963879499999</v>
      </c>
      <c r="K42" s="3"/>
      <c r="L42" s="3"/>
    </row>
    <row r="43" spans="1:12" x14ac:dyDescent="0.2">
      <c r="A43" s="23" t="s">
        <v>58</v>
      </c>
      <c r="B43" s="23"/>
      <c r="C43" s="23"/>
      <c r="D43" s="23"/>
      <c r="E43" s="14"/>
      <c r="F43" s="15"/>
      <c r="G43" s="12">
        <f>G42</f>
        <v>1681.1711587499997</v>
      </c>
      <c r="H43" s="13">
        <v>5.0000000000000001E-3</v>
      </c>
      <c r="I43" s="15"/>
      <c r="J43" s="12">
        <f>G43*H43</f>
        <v>8.405855793749998</v>
      </c>
      <c r="K43" s="15"/>
      <c r="L43" s="15"/>
    </row>
    <row r="44" spans="1:12" x14ac:dyDescent="0.2">
      <c r="A44" s="32" t="s">
        <v>39</v>
      </c>
      <c r="B44" s="29"/>
      <c r="C44" s="29"/>
      <c r="D44" s="29"/>
      <c r="E44" s="30"/>
      <c r="F44" s="19"/>
      <c r="G44" s="19"/>
      <c r="H44" s="19"/>
      <c r="I44" s="19"/>
      <c r="J44" s="19"/>
      <c r="K44" s="19"/>
      <c r="L44" s="30"/>
    </row>
    <row r="45" spans="1:12" x14ac:dyDescent="0.2">
      <c r="A45" s="20" t="s">
        <v>44</v>
      </c>
      <c r="B45" s="21"/>
      <c r="C45" s="21"/>
      <c r="D45" s="21"/>
      <c r="E45" s="16"/>
      <c r="F45" s="17">
        <v>22</v>
      </c>
      <c r="G45" s="37">
        <v>6.3</v>
      </c>
      <c r="H45" s="17"/>
      <c r="I45" s="38">
        <f>F45*G45</f>
        <v>138.6</v>
      </c>
      <c r="J45" s="38">
        <f>SUM(J29:J43)</f>
        <v>438.88570814874998</v>
      </c>
      <c r="K45" s="17"/>
      <c r="L45" s="48">
        <f>SUM(L27:L37)</f>
        <v>490.89457439999995</v>
      </c>
    </row>
    <row r="46" spans="1:12" x14ac:dyDescent="0.2">
      <c r="A46" s="20"/>
      <c r="B46" s="21"/>
      <c r="C46" s="21"/>
      <c r="D46" s="21"/>
      <c r="E46" s="16"/>
      <c r="F46" s="17"/>
      <c r="G46" s="17"/>
      <c r="H46" s="17"/>
      <c r="I46" s="17"/>
      <c r="J46" s="17"/>
      <c r="K46" s="17"/>
      <c r="L46" s="16"/>
    </row>
    <row r="47" spans="1:12" x14ac:dyDescent="0.2">
      <c r="A47" s="22" t="s">
        <v>40</v>
      </c>
      <c r="B47" s="23"/>
      <c r="C47" s="23"/>
      <c r="D47" s="23"/>
      <c r="E47" s="3"/>
      <c r="F47" s="4"/>
      <c r="G47" s="4"/>
      <c r="H47" s="4"/>
      <c r="I47" s="4"/>
      <c r="J47" s="4"/>
      <c r="K47" s="4"/>
      <c r="L47" s="3"/>
    </row>
    <row r="48" spans="1:12" x14ac:dyDescent="0.2">
      <c r="A48" s="22" t="s">
        <v>41</v>
      </c>
      <c r="B48" s="23"/>
      <c r="C48" s="23"/>
      <c r="D48" s="23"/>
      <c r="E48" s="3"/>
      <c r="F48" s="4"/>
      <c r="G48" s="4"/>
      <c r="H48" s="4"/>
      <c r="I48" s="4"/>
      <c r="J48" s="4"/>
      <c r="K48" s="4"/>
      <c r="L48" s="3"/>
    </row>
    <row r="49" spans="1:15" x14ac:dyDescent="0.2">
      <c r="A49" s="22" t="s">
        <v>42</v>
      </c>
      <c r="B49" s="23"/>
      <c r="C49" s="23"/>
      <c r="D49" s="23"/>
      <c r="E49" s="3"/>
      <c r="F49" s="4"/>
      <c r="G49" s="4"/>
      <c r="H49" s="4"/>
      <c r="I49" s="4"/>
      <c r="J49" s="4"/>
      <c r="K49" s="4"/>
      <c r="L49" s="3"/>
    </row>
    <row r="50" spans="1:15" x14ac:dyDescent="0.2">
      <c r="A50" s="22"/>
      <c r="B50" s="23"/>
      <c r="C50" s="23"/>
      <c r="D50" s="23"/>
      <c r="E50" s="3"/>
      <c r="F50" s="4"/>
      <c r="G50" s="4"/>
      <c r="H50" s="4"/>
      <c r="I50" s="4"/>
      <c r="J50" s="4"/>
      <c r="K50" s="4"/>
      <c r="L50" s="3"/>
    </row>
    <row r="51" spans="1:15" x14ac:dyDescent="0.2">
      <c r="A51" s="22"/>
      <c r="B51" s="23"/>
      <c r="C51" s="23"/>
      <c r="D51" s="23"/>
      <c r="E51" s="3"/>
      <c r="F51" s="4"/>
      <c r="G51" s="4"/>
      <c r="H51" s="4"/>
      <c r="I51" s="4"/>
      <c r="J51" s="4"/>
      <c r="K51" s="4"/>
      <c r="L51" s="3"/>
    </row>
    <row r="52" spans="1:15" x14ac:dyDescent="0.2">
      <c r="A52" s="24"/>
      <c r="B52" s="25"/>
      <c r="C52" s="25"/>
      <c r="D52" s="25"/>
      <c r="E52" s="14"/>
      <c r="F52" s="15"/>
      <c r="G52" s="15"/>
      <c r="H52" s="15"/>
      <c r="I52" s="15"/>
      <c r="J52" s="15"/>
      <c r="K52" s="15"/>
      <c r="L52" s="14"/>
    </row>
    <row r="53" spans="1:15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5" x14ac:dyDescent="0.2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16"/>
    </row>
    <row r="55" spans="1:15" x14ac:dyDescent="0.2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3"/>
    </row>
    <row r="56" spans="1:15" x14ac:dyDescent="0.2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1:15" x14ac:dyDescent="0.2">
      <c r="A57" s="39" t="s">
        <v>43</v>
      </c>
      <c r="B57" s="40"/>
      <c r="C57" s="40"/>
      <c r="D57" s="40"/>
      <c r="E57" s="40"/>
      <c r="F57" s="40"/>
      <c r="G57" s="40"/>
      <c r="H57" s="41"/>
      <c r="I57" s="40"/>
      <c r="J57" s="40"/>
      <c r="K57" s="40"/>
      <c r="L57" s="47">
        <f>I24-J45+I45</f>
        <v>1345.3337918512498</v>
      </c>
      <c r="O57" s="46"/>
    </row>
    <row r="59" spans="1:15" x14ac:dyDescent="0.2">
      <c r="A59" s="72" t="s">
        <v>45</v>
      </c>
      <c r="B59" s="73"/>
      <c r="C59" s="73"/>
      <c r="D59" s="73"/>
      <c r="E59" s="73"/>
      <c r="F59" s="74"/>
      <c r="G59" s="78" t="s">
        <v>0</v>
      </c>
      <c r="H59" s="79"/>
      <c r="I59" s="61" t="s">
        <v>47</v>
      </c>
      <c r="J59" s="63"/>
      <c r="K59" s="61" t="s">
        <v>48</v>
      </c>
      <c r="L59" s="63"/>
      <c r="N59" s="46"/>
    </row>
    <row r="60" spans="1:15" x14ac:dyDescent="0.2">
      <c r="A60" s="75"/>
      <c r="B60" s="76"/>
      <c r="C60" s="76"/>
      <c r="D60" s="76"/>
      <c r="E60" s="76"/>
      <c r="F60" s="77"/>
      <c r="G60" s="80"/>
      <c r="H60" s="81"/>
      <c r="I60" s="64"/>
      <c r="J60" s="66"/>
      <c r="K60" s="64"/>
      <c r="L60" s="66"/>
    </row>
    <row r="61" spans="1:15" x14ac:dyDescent="0.2">
      <c r="A61" s="28" t="s">
        <v>46</v>
      </c>
      <c r="B61" s="29"/>
      <c r="C61" s="29"/>
      <c r="D61" s="29"/>
      <c r="E61" s="29"/>
      <c r="F61" s="30"/>
      <c r="G61" s="56">
        <f>L57</f>
        <v>1345.3337918512498</v>
      </c>
      <c r="H61" s="57"/>
      <c r="I61" s="82">
        <v>1.4E-2</v>
      </c>
      <c r="J61" s="83"/>
      <c r="K61" s="56">
        <f>G61*I61</f>
        <v>18.834673085917498</v>
      </c>
      <c r="L61" s="84"/>
    </row>
    <row r="62" spans="1:15" x14ac:dyDescent="0.2">
      <c r="K62" s="58" t="s">
        <v>49</v>
      </c>
      <c r="L62" s="59"/>
    </row>
    <row r="63" spans="1:15" x14ac:dyDescent="0.2">
      <c r="K63" s="56">
        <f>L57-K61</f>
        <v>1326.4991187653322</v>
      </c>
      <c r="L63" s="57"/>
    </row>
  </sheetData>
  <mergeCells count="17">
    <mergeCell ref="K61:L61"/>
    <mergeCell ref="K63:L63"/>
    <mergeCell ref="K62:L62"/>
    <mergeCell ref="G2:L5"/>
    <mergeCell ref="A21:E22"/>
    <mergeCell ref="F21:F22"/>
    <mergeCell ref="G21:G22"/>
    <mergeCell ref="H21:H22"/>
    <mergeCell ref="I21:J21"/>
    <mergeCell ref="K21:K22"/>
    <mergeCell ref="L21:L22"/>
    <mergeCell ref="A59:F60"/>
    <mergeCell ref="G59:H60"/>
    <mergeCell ref="I59:J60"/>
    <mergeCell ref="K59:L60"/>
    <mergeCell ref="I61:J61"/>
    <mergeCell ref="G61:H6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86091-F4FE-C144-A418-BD78CD4262F9}">
  <dimension ref="A1:O63"/>
  <sheetViews>
    <sheetView workbookViewId="0">
      <selection activeCell="A14" sqref="A14"/>
    </sheetView>
  </sheetViews>
  <sheetFormatPr baseColWidth="10" defaultRowHeight="16" x14ac:dyDescent="0.2"/>
  <cols>
    <col min="8" max="8" width="11.83203125" customWidth="1"/>
    <col min="9" max="9" width="12.6640625" bestFit="1" customWidth="1"/>
    <col min="10" max="10" width="11.6640625" bestFit="1" customWidth="1"/>
    <col min="11" max="11" width="14.1640625" customWidth="1"/>
    <col min="12" max="12" width="16.5" customWidth="1"/>
  </cols>
  <sheetData>
    <row r="1" spans="1:12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2">
      <c r="A2" s="20" t="s">
        <v>2</v>
      </c>
      <c r="B2" s="21"/>
      <c r="C2" s="21"/>
      <c r="D2" s="21"/>
      <c r="E2" s="16"/>
      <c r="F2" s="23"/>
      <c r="G2" s="60" t="s">
        <v>50</v>
      </c>
      <c r="H2" s="60"/>
      <c r="I2" s="60"/>
      <c r="J2" s="60"/>
      <c r="K2" s="60"/>
      <c r="L2" s="60"/>
    </row>
    <row r="3" spans="1:12" x14ac:dyDescent="0.2">
      <c r="A3" s="22"/>
      <c r="B3" s="23"/>
      <c r="C3" s="23"/>
      <c r="D3" s="23"/>
      <c r="E3" s="3"/>
      <c r="F3" s="23"/>
      <c r="G3" s="60"/>
      <c r="H3" s="60"/>
      <c r="I3" s="60"/>
      <c r="J3" s="60"/>
      <c r="K3" s="60"/>
      <c r="L3" s="60"/>
    </row>
    <row r="4" spans="1:12" x14ac:dyDescent="0.2">
      <c r="A4" s="22" t="s">
        <v>3</v>
      </c>
      <c r="B4" s="23"/>
      <c r="C4" s="23"/>
      <c r="D4" s="23"/>
      <c r="E4" s="3"/>
      <c r="F4" s="23"/>
      <c r="G4" s="60"/>
      <c r="H4" s="60"/>
      <c r="I4" s="60"/>
      <c r="J4" s="60"/>
      <c r="K4" s="60"/>
      <c r="L4" s="60"/>
    </row>
    <row r="5" spans="1:12" x14ac:dyDescent="0.2">
      <c r="A5" s="22"/>
      <c r="B5" s="23"/>
      <c r="C5" s="23"/>
      <c r="D5" s="23"/>
      <c r="E5" s="3"/>
      <c r="F5" s="23"/>
      <c r="G5" s="60"/>
      <c r="H5" s="60"/>
      <c r="I5" s="60"/>
      <c r="J5" s="60"/>
      <c r="K5" s="60"/>
      <c r="L5" s="60"/>
    </row>
    <row r="6" spans="1:12" x14ac:dyDescent="0.2">
      <c r="A6" s="24" t="s">
        <v>6</v>
      </c>
      <c r="B6" s="25"/>
      <c r="C6" s="25"/>
      <c r="D6" s="25"/>
      <c r="E6" s="14"/>
      <c r="F6" s="23"/>
      <c r="G6" s="23"/>
      <c r="H6" s="33" t="s">
        <v>51</v>
      </c>
      <c r="I6" s="42">
        <v>44713</v>
      </c>
      <c r="J6" s="44" t="s">
        <v>52</v>
      </c>
      <c r="K6" s="42">
        <v>44742</v>
      </c>
      <c r="L6" s="23"/>
    </row>
    <row r="7" spans="1:12" x14ac:dyDescent="0.2">
      <c r="A7" s="23"/>
      <c r="B7" s="23"/>
      <c r="C7" s="23"/>
      <c r="D7" s="23"/>
      <c r="E7" s="23"/>
      <c r="F7" s="23"/>
      <c r="G7" s="23"/>
      <c r="H7" s="33" t="s">
        <v>53</v>
      </c>
      <c r="I7" s="42">
        <v>44740</v>
      </c>
      <c r="J7" s="44" t="s">
        <v>54</v>
      </c>
      <c r="K7" s="43" t="s">
        <v>55</v>
      </c>
      <c r="L7" s="23"/>
    </row>
    <row r="8" spans="1:12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x14ac:dyDescent="0.2">
      <c r="A9" s="23"/>
      <c r="B9" s="23"/>
      <c r="C9" s="23"/>
      <c r="D9" s="23"/>
      <c r="E9" s="23"/>
      <c r="F9" s="23"/>
      <c r="G9" s="20"/>
      <c r="H9" s="21"/>
      <c r="I9" s="21"/>
      <c r="J9" s="21"/>
      <c r="K9" s="21"/>
      <c r="L9" s="16"/>
    </row>
    <row r="10" spans="1:12" x14ac:dyDescent="0.2">
      <c r="A10" s="23" t="s">
        <v>10</v>
      </c>
      <c r="B10" s="23"/>
      <c r="C10" s="23"/>
      <c r="D10" s="23"/>
      <c r="E10" s="23"/>
      <c r="F10" s="23"/>
      <c r="G10" s="22"/>
      <c r="H10" s="23"/>
      <c r="I10" s="23"/>
      <c r="J10" s="23"/>
      <c r="K10" s="23"/>
      <c r="L10" s="3"/>
    </row>
    <row r="11" spans="1:12" x14ac:dyDescent="0.2">
      <c r="A11" s="23"/>
      <c r="B11" s="23"/>
      <c r="C11" s="23"/>
      <c r="D11" s="23"/>
      <c r="E11" s="23"/>
      <c r="F11" s="23"/>
      <c r="G11" s="22" t="s">
        <v>7</v>
      </c>
      <c r="H11" s="23"/>
      <c r="I11" s="23"/>
      <c r="J11" s="23"/>
      <c r="K11" s="23"/>
      <c r="L11" s="3"/>
    </row>
    <row r="12" spans="1:12" x14ac:dyDescent="0.2">
      <c r="A12" s="23" t="s">
        <v>11</v>
      </c>
      <c r="B12" s="23"/>
      <c r="C12" s="23"/>
      <c r="D12" s="23" t="s">
        <v>12</v>
      </c>
      <c r="E12" s="23"/>
      <c r="F12" s="23"/>
      <c r="G12" s="22"/>
      <c r="H12" s="23"/>
      <c r="I12" s="23"/>
      <c r="J12" s="23"/>
      <c r="K12" s="23"/>
      <c r="L12" s="3"/>
    </row>
    <row r="13" spans="1:12" x14ac:dyDescent="0.2">
      <c r="A13" s="23" t="s">
        <v>57</v>
      </c>
      <c r="B13" s="23"/>
      <c r="C13" s="23"/>
      <c r="D13" s="23" t="s">
        <v>73</v>
      </c>
      <c r="E13" s="23"/>
      <c r="F13" s="23"/>
      <c r="G13" s="22" t="s">
        <v>8</v>
      </c>
      <c r="H13" s="23"/>
      <c r="I13" s="23"/>
      <c r="J13" s="23"/>
      <c r="K13" s="23"/>
      <c r="L13" s="3"/>
    </row>
    <row r="14" spans="1:12" x14ac:dyDescent="0.2">
      <c r="A14" s="23" t="s">
        <v>56</v>
      </c>
      <c r="B14" s="23"/>
      <c r="C14" s="23"/>
      <c r="D14" s="23"/>
      <c r="E14" s="23"/>
      <c r="F14" s="23"/>
      <c r="G14" s="22"/>
      <c r="H14" s="23"/>
      <c r="I14" s="23"/>
      <c r="J14" s="23"/>
      <c r="K14" s="23"/>
      <c r="L14" s="3"/>
    </row>
    <row r="15" spans="1:12" x14ac:dyDescent="0.2">
      <c r="A15" s="23" t="s">
        <v>15</v>
      </c>
      <c r="B15" s="23"/>
      <c r="C15" s="23"/>
      <c r="D15" s="23" t="s">
        <v>13</v>
      </c>
      <c r="E15" s="23"/>
      <c r="F15" s="23"/>
      <c r="G15" s="22" t="s">
        <v>9</v>
      </c>
      <c r="H15" s="23"/>
      <c r="I15" s="23"/>
      <c r="J15" s="23"/>
      <c r="K15" s="23"/>
      <c r="L15" s="3"/>
    </row>
    <row r="16" spans="1:12" x14ac:dyDescent="0.2">
      <c r="A16" s="23" t="s">
        <v>59</v>
      </c>
      <c r="B16" s="23"/>
      <c r="C16" s="23"/>
      <c r="D16" s="23" t="s">
        <v>14</v>
      </c>
      <c r="E16" s="23"/>
      <c r="F16" s="23"/>
      <c r="G16" s="22"/>
      <c r="H16" s="23"/>
      <c r="I16" s="23"/>
      <c r="J16" s="23"/>
      <c r="K16" s="23"/>
      <c r="L16" s="3"/>
    </row>
    <row r="17" spans="1:12" x14ac:dyDescent="0.2">
      <c r="A17" s="23" t="s">
        <v>16</v>
      </c>
      <c r="B17" s="23"/>
      <c r="C17" s="23"/>
      <c r="D17" s="23"/>
      <c r="E17" s="23"/>
      <c r="F17" s="23"/>
      <c r="G17" s="24"/>
      <c r="H17" s="25"/>
      <c r="I17" s="25"/>
      <c r="J17" s="25"/>
      <c r="K17" s="25"/>
      <c r="L17" s="14"/>
    </row>
    <row r="18" spans="1:12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x14ac:dyDescent="0.2">
      <c r="A21" s="61" t="s">
        <v>17</v>
      </c>
      <c r="B21" s="62"/>
      <c r="C21" s="62"/>
      <c r="D21" s="62"/>
      <c r="E21" s="63"/>
      <c r="F21" s="67" t="s">
        <v>18</v>
      </c>
      <c r="G21" s="61" t="s">
        <v>0</v>
      </c>
      <c r="H21" s="63" t="s">
        <v>19</v>
      </c>
      <c r="I21" s="69" t="s">
        <v>20</v>
      </c>
      <c r="J21" s="70"/>
      <c r="K21" s="71" t="s">
        <v>1</v>
      </c>
      <c r="L21" s="71" t="s">
        <v>23</v>
      </c>
    </row>
    <row r="22" spans="1:12" x14ac:dyDescent="0.2">
      <c r="A22" s="64"/>
      <c r="B22" s="65"/>
      <c r="C22" s="65"/>
      <c r="D22" s="65"/>
      <c r="E22" s="66"/>
      <c r="F22" s="68"/>
      <c r="G22" s="64"/>
      <c r="H22" s="66"/>
      <c r="I22" s="27" t="s">
        <v>21</v>
      </c>
      <c r="J22" s="26" t="s">
        <v>22</v>
      </c>
      <c r="K22" s="71"/>
      <c r="L22" s="71"/>
    </row>
    <row r="23" spans="1:12" x14ac:dyDescent="0.2">
      <c r="A23" s="28" t="s">
        <v>24</v>
      </c>
      <c r="B23" s="29"/>
      <c r="C23" s="29"/>
      <c r="D23" s="29"/>
      <c r="E23" s="30"/>
      <c r="F23" s="19">
        <v>151.66999999999999</v>
      </c>
      <c r="G23" s="19">
        <v>10.85</v>
      </c>
      <c r="H23" s="19"/>
      <c r="I23" s="31">
        <f>F23*G23</f>
        <v>1645.6194999999998</v>
      </c>
      <c r="J23" s="19"/>
      <c r="K23" s="19"/>
      <c r="L23" s="19"/>
    </row>
    <row r="24" spans="1:12" x14ac:dyDescent="0.2">
      <c r="A24" s="32" t="s">
        <v>25</v>
      </c>
      <c r="B24" s="29"/>
      <c r="C24" s="29"/>
      <c r="D24" s="29"/>
      <c r="E24" s="30"/>
      <c r="F24" s="19"/>
      <c r="G24" s="19"/>
      <c r="H24" s="19"/>
      <c r="I24" s="31">
        <f>I23</f>
        <v>1645.6194999999998</v>
      </c>
      <c r="J24" s="19"/>
      <c r="K24" s="19"/>
      <c r="L24" s="19"/>
    </row>
    <row r="25" spans="1:12" x14ac:dyDescent="0.2">
      <c r="A25" s="21"/>
      <c r="B25" s="21"/>
      <c r="C25" s="21"/>
      <c r="D25" s="21"/>
      <c r="E25" s="16"/>
      <c r="F25" s="16"/>
      <c r="G25" s="17"/>
      <c r="H25" s="17"/>
      <c r="I25" s="17"/>
      <c r="J25" s="17"/>
      <c r="K25" s="17"/>
      <c r="L25" s="16"/>
    </row>
    <row r="26" spans="1:12" x14ac:dyDescent="0.2">
      <c r="A26" s="23" t="s">
        <v>26</v>
      </c>
      <c r="B26" s="23"/>
      <c r="C26" s="23"/>
      <c r="D26" s="23"/>
      <c r="E26" s="3"/>
      <c r="F26" s="3"/>
      <c r="G26" s="4"/>
      <c r="H26" s="4"/>
      <c r="I26" s="4"/>
      <c r="J26" s="4"/>
      <c r="K26" s="4"/>
      <c r="L26" s="3"/>
    </row>
    <row r="27" spans="1:12" x14ac:dyDescent="0.2">
      <c r="A27" s="23" t="s">
        <v>27</v>
      </c>
      <c r="B27" s="23"/>
      <c r="C27" s="23"/>
      <c r="D27" s="23"/>
      <c r="E27" s="3"/>
      <c r="F27" s="3"/>
      <c r="G27" s="5">
        <f>I24</f>
        <v>1645.6194999999998</v>
      </c>
      <c r="H27" s="4"/>
      <c r="I27" s="4"/>
      <c r="J27" s="35">
        <v>0</v>
      </c>
      <c r="K27" s="6">
        <v>7.2999999999999995E-2</v>
      </c>
      <c r="L27" s="11">
        <f>G27*K27</f>
        <v>120.13022349999997</v>
      </c>
    </row>
    <row r="28" spans="1:12" x14ac:dyDescent="0.2">
      <c r="A28" s="23" t="s">
        <v>28</v>
      </c>
      <c r="B28" s="23"/>
      <c r="C28" s="23"/>
      <c r="D28" s="23"/>
      <c r="E28" s="3"/>
      <c r="F28" s="3"/>
      <c r="G28" s="5">
        <f>I24</f>
        <v>1645.6194999999998</v>
      </c>
      <c r="H28" s="4"/>
      <c r="I28" s="4"/>
      <c r="J28" s="35">
        <v>0</v>
      </c>
      <c r="K28" s="35"/>
      <c r="L28" s="36">
        <v>0</v>
      </c>
    </row>
    <row r="29" spans="1:12" x14ac:dyDescent="0.2">
      <c r="A29" s="23" t="s">
        <v>5</v>
      </c>
      <c r="B29" s="23"/>
      <c r="C29" s="23"/>
      <c r="D29" s="23"/>
      <c r="E29" s="3"/>
      <c r="F29" s="3"/>
      <c r="G29" s="4"/>
      <c r="H29" s="4"/>
      <c r="I29" s="3"/>
      <c r="J29" s="4">
        <v>64.349999999999994</v>
      </c>
      <c r="K29" s="35"/>
      <c r="L29" s="3">
        <v>64.349999999999994</v>
      </c>
    </row>
    <row r="30" spans="1:12" x14ac:dyDescent="0.2">
      <c r="A30" s="23"/>
      <c r="B30" s="23"/>
      <c r="C30" s="23"/>
      <c r="D30" s="23"/>
      <c r="E30" s="3"/>
      <c r="F30" s="4"/>
      <c r="G30" s="3"/>
      <c r="H30" s="4"/>
      <c r="I30" s="4"/>
      <c r="J30" s="3"/>
      <c r="K30" s="4"/>
      <c r="L30" s="4"/>
    </row>
    <row r="31" spans="1:12" x14ac:dyDescent="0.2">
      <c r="A31" s="33" t="s">
        <v>29</v>
      </c>
      <c r="E31" s="1"/>
      <c r="F31" s="4"/>
      <c r="G31" s="34">
        <f>I24</f>
        <v>1645.6194999999998</v>
      </c>
      <c r="H31" s="8">
        <v>2.4E-2</v>
      </c>
      <c r="I31" s="4"/>
      <c r="J31" s="34">
        <f>G31*H31</f>
        <v>39.494867999999997</v>
      </c>
      <c r="K31" s="18"/>
      <c r="L31" s="18">
        <v>0</v>
      </c>
    </row>
    <row r="32" spans="1:12" x14ac:dyDescent="0.2">
      <c r="A32" s="33" t="s">
        <v>30</v>
      </c>
      <c r="B32" s="23"/>
      <c r="C32" s="23"/>
      <c r="D32" s="23"/>
      <c r="E32" s="3"/>
      <c r="F32" s="4"/>
      <c r="G32" s="3"/>
      <c r="H32" s="4"/>
      <c r="I32" s="4"/>
      <c r="J32" s="3"/>
      <c r="K32" s="4"/>
      <c r="L32" s="4"/>
    </row>
    <row r="33" spans="1:12" x14ac:dyDescent="0.2">
      <c r="A33" s="23" t="s">
        <v>31</v>
      </c>
      <c r="B33" s="23"/>
      <c r="C33" s="23"/>
      <c r="D33" s="23"/>
      <c r="E33" s="3"/>
      <c r="F33" s="4"/>
      <c r="G33" s="11">
        <f>I24</f>
        <v>1645.6194999999998</v>
      </c>
      <c r="H33" s="10">
        <v>6.9000000000000006E-2</v>
      </c>
      <c r="I33" s="5"/>
      <c r="J33" s="11">
        <f>G33*H33</f>
        <v>113.54774549999999</v>
      </c>
      <c r="K33" s="6">
        <v>8.5500000000000007E-2</v>
      </c>
      <c r="L33" s="5">
        <f>G33*K33</f>
        <v>140.70046725</v>
      </c>
    </row>
    <row r="34" spans="1:12" x14ac:dyDescent="0.2">
      <c r="A34" s="23" t="s">
        <v>32</v>
      </c>
      <c r="B34" s="23"/>
      <c r="C34" s="23"/>
      <c r="D34" s="23"/>
      <c r="E34" s="3"/>
      <c r="F34" s="4"/>
      <c r="G34" s="11">
        <f>I24</f>
        <v>1645.6194999999998</v>
      </c>
      <c r="H34" s="6">
        <v>4.0000000000000001E-3</v>
      </c>
      <c r="I34" s="4"/>
      <c r="J34" s="11">
        <f>G34*H34</f>
        <v>6.5824779999999992</v>
      </c>
      <c r="K34" s="6">
        <v>1.9E-2</v>
      </c>
      <c r="L34" s="5">
        <f>G34*K34</f>
        <v>31.266770499999996</v>
      </c>
    </row>
    <row r="35" spans="1:12" x14ac:dyDescent="0.2">
      <c r="A35" s="23" t="s">
        <v>33</v>
      </c>
      <c r="B35" s="23"/>
      <c r="C35" s="23"/>
      <c r="D35" s="23"/>
      <c r="E35" s="3"/>
      <c r="F35" s="4"/>
      <c r="G35" s="11">
        <f>I24</f>
        <v>1645.6194999999998</v>
      </c>
      <c r="H35" s="6">
        <v>3.15E-2</v>
      </c>
      <c r="I35" s="4"/>
      <c r="J35" s="11">
        <f>G35*H35</f>
        <v>51.837014249999996</v>
      </c>
      <c r="K35" s="6">
        <v>4.7199999999999999E-2</v>
      </c>
      <c r="L35" s="5">
        <f>G35*K35</f>
        <v>77.673240399999983</v>
      </c>
    </row>
    <row r="36" spans="1:12" x14ac:dyDescent="0.2">
      <c r="A36" s="23"/>
      <c r="B36" s="23"/>
      <c r="C36" s="23"/>
      <c r="D36" s="23"/>
      <c r="E36" s="3"/>
      <c r="F36" s="4"/>
      <c r="G36" s="4"/>
      <c r="H36" s="4"/>
      <c r="I36" s="4"/>
      <c r="J36" s="4"/>
      <c r="K36" s="2"/>
      <c r="L36" s="3"/>
    </row>
    <row r="37" spans="1:12" x14ac:dyDescent="0.2">
      <c r="A37" s="33" t="s">
        <v>34</v>
      </c>
      <c r="B37" s="23"/>
      <c r="C37" s="23"/>
      <c r="D37" s="23"/>
      <c r="E37" s="3"/>
      <c r="F37" s="4"/>
      <c r="G37" s="5">
        <f>I24</f>
        <v>1645.6194999999998</v>
      </c>
      <c r="H37" s="4"/>
      <c r="I37" s="4"/>
      <c r="J37" s="4"/>
      <c r="K37" s="7">
        <v>3.4500000000000003E-2</v>
      </c>
      <c r="L37" s="11">
        <f>G37*K37</f>
        <v>56.773872749999995</v>
      </c>
    </row>
    <row r="38" spans="1:12" x14ac:dyDescent="0.2">
      <c r="A38" s="33" t="s">
        <v>35</v>
      </c>
      <c r="B38" s="23"/>
      <c r="C38" s="23"/>
      <c r="D38" s="23"/>
      <c r="E38" s="3"/>
      <c r="F38" s="4"/>
      <c r="G38" s="5">
        <f>I24</f>
        <v>1645.6194999999998</v>
      </c>
      <c r="H38" s="4"/>
      <c r="I38" s="4"/>
      <c r="J38" s="4"/>
      <c r="K38" s="2"/>
      <c r="L38" s="3"/>
    </row>
    <row r="39" spans="1:12" x14ac:dyDescent="0.2">
      <c r="A39" s="23"/>
      <c r="B39" s="23"/>
      <c r="C39" s="23"/>
      <c r="D39" s="23"/>
      <c r="E39" s="3"/>
      <c r="F39" s="4"/>
      <c r="G39" s="3"/>
      <c r="H39" s="4"/>
      <c r="I39" s="4"/>
      <c r="J39" s="4"/>
      <c r="K39" s="4"/>
      <c r="L39" s="3"/>
    </row>
    <row r="40" spans="1:12" x14ac:dyDescent="0.2">
      <c r="A40" s="23" t="s">
        <v>36</v>
      </c>
      <c r="B40" s="23"/>
      <c r="C40" s="23"/>
      <c r="D40" s="23"/>
      <c r="E40" s="3"/>
      <c r="F40" s="4"/>
      <c r="G40" s="4"/>
      <c r="H40" s="4"/>
      <c r="I40" s="4"/>
      <c r="J40" s="3"/>
      <c r="K40" s="4"/>
      <c r="L40" s="3"/>
    </row>
    <row r="41" spans="1:12" x14ac:dyDescent="0.2">
      <c r="A41" s="23" t="s">
        <v>37</v>
      </c>
      <c r="B41" s="23"/>
      <c r="C41" s="23"/>
      <c r="D41" s="23"/>
      <c r="E41" s="3"/>
      <c r="F41" s="4"/>
      <c r="G41" s="5">
        <f>(I24*0.9825)+L29</f>
        <v>1681.1711587499997</v>
      </c>
      <c r="H41" s="6">
        <v>2.4E-2</v>
      </c>
      <c r="I41" s="5"/>
      <c r="J41" s="5">
        <f>G41*H41</f>
        <v>40.348107809999995</v>
      </c>
      <c r="K41" s="3"/>
      <c r="L41" s="3"/>
    </row>
    <row r="42" spans="1:12" x14ac:dyDescent="0.2">
      <c r="A42" s="23" t="s">
        <v>38</v>
      </c>
      <c r="B42" s="23"/>
      <c r="C42" s="23"/>
      <c r="D42" s="23"/>
      <c r="E42" s="3"/>
      <c r="F42" s="4"/>
      <c r="G42" s="45">
        <f>((I24*0.9825)+L29)</f>
        <v>1681.1711587499997</v>
      </c>
      <c r="H42" s="6">
        <v>6.8000000000000005E-2</v>
      </c>
      <c r="I42" s="11"/>
      <c r="J42" s="5">
        <f>G42*H42</f>
        <v>114.31963879499999</v>
      </c>
      <c r="K42" s="3"/>
      <c r="L42" s="3"/>
    </row>
    <row r="43" spans="1:12" x14ac:dyDescent="0.2">
      <c r="A43" s="23" t="s">
        <v>58</v>
      </c>
      <c r="B43" s="23"/>
      <c r="C43" s="23"/>
      <c r="D43" s="23"/>
      <c r="E43" s="14"/>
      <c r="F43" s="15"/>
      <c r="G43" s="12">
        <f>G42</f>
        <v>1681.1711587499997</v>
      </c>
      <c r="H43" s="13">
        <v>5.0000000000000001E-3</v>
      </c>
      <c r="I43" s="15"/>
      <c r="J43" s="12">
        <f>G43*H43</f>
        <v>8.405855793749998</v>
      </c>
      <c r="K43" s="15"/>
      <c r="L43" s="15"/>
    </row>
    <row r="44" spans="1:12" x14ac:dyDescent="0.2">
      <c r="A44" s="32" t="s">
        <v>39</v>
      </c>
      <c r="B44" s="29"/>
      <c r="C44" s="29"/>
      <c r="D44" s="29"/>
      <c r="E44" s="30"/>
      <c r="F44" s="19"/>
      <c r="G44" s="19"/>
      <c r="H44" s="19"/>
      <c r="I44" s="19"/>
      <c r="J44" s="19"/>
      <c r="K44" s="19"/>
      <c r="L44" s="30"/>
    </row>
    <row r="45" spans="1:12" x14ac:dyDescent="0.2">
      <c r="A45" s="20" t="s">
        <v>44</v>
      </c>
      <c r="B45" s="21"/>
      <c r="C45" s="21"/>
      <c r="D45" s="21"/>
      <c r="E45" s="16"/>
      <c r="F45" s="17">
        <v>22</v>
      </c>
      <c r="G45" s="37">
        <v>6.3</v>
      </c>
      <c r="H45" s="17"/>
      <c r="I45" s="38">
        <f>F45*G45</f>
        <v>138.6</v>
      </c>
      <c r="J45" s="38">
        <f>SUM(J29:J43)</f>
        <v>438.88570814874998</v>
      </c>
      <c r="K45" s="17"/>
      <c r="L45" s="48">
        <f>SUM(L27:L37)</f>
        <v>490.89457439999995</v>
      </c>
    </row>
    <row r="46" spans="1:12" x14ac:dyDescent="0.2">
      <c r="A46" s="20"/>
      <c r="B46" s="21"/>
      <c r="C46" s="21"/>
      <c r="D46" s="21"/>
      <c r="E46" s="16"/>
      <c r="F46" s="17"/>
      <c r="G46" s="17"/>
      <c r="H46" s="17"/>
      <c r="I46" s="17"/>
      <c r="J46" s="17"/>
      <c r="K46" s="17"/>
      <c r="L46" s="16"/>
    </row>
    <row r="47" spans="1:12" x14ac:dyDescent="0.2">
      <c r="A47" s="22" t="s">
        <v>40</v>
      </c>
      <c r="B47" s="23"/>
      <c r="C47" s="23"/>
      <c r="D47" s="23"/>
      <c r="E47" s="3"/>
      <c r="F47" s="4"/>
      <c r="G47" s="4"/>
      <c r="H47" s="4"/>
      <c r="I47" s="4"/>
      <c r="J47" s="4"/>
      <c r="K47" s="4"/>
      <c r="L47" s="3"/>
    </row>
    <row r="48" spans="1:12" x14ac:dyDescent="0.2">
      <c r="A48" s="22" t="s">
        <v>41</v>
      </c>
      <c r="B48" s="23"/>
      <c r="C48" s="23"/>
      <c r="D48" s="23"/>
      <c r="E48" s="3"/>
      <c r="F48" s="4"/>
      <c r="G48" s="4"/>
      <c r="H48" s="4"/>
      <c r="I48" s="4"/>
      <c r="J48" s="4"/>
      <c r="K48" s="4"/>
      <c r="L48" s="3"/>
    </row>
    <row r="49" spans="1:15" x14ac:dyDescent="0.2">
      <c r="A49" s="22" t="s">
        <v>42</v>
      </c>
      <c r="B49" s="23"/>
      <c r="C49" s="23"/>
      <c r="D49" s="23"/>
      <c r="E49" s="3"/>
      <c r="F49" s="4"/>
      <c r="G49" s="4"/>
      <c r="H49" s="4"/>
      <c r="I49" s="4"/>
      <c r="J49" s="4"/>
      <c r="K49" s="4"/>
      <c r="L49" s="3"/>
    </row>
    <row r="50" spans="1:15" x14ac:dyDescent="0.2">
      <c r="A50" s="22"/>
      <c r="B50" s="23"/>
      <c r="C50" s="23"/>
      <c r="D50" s="23"/>
      <c r="E50" s="3"/>
      <c r="F50" s="4"/>
      <c r="G50" s="4"/>
      <c r="H50" s="4"/>
      <c r="I50" s="4"/>
      <c r="J50" s="4"/>
      <c r="K50" s="4"/>
      <c r="L50" s="3"/>
    </row>
    <row r="51" spans="1:15" x14ac:dyDescent="0.2">
      <c r="A51" s="22"/>
      <c r="B51" s="23"/>
      <c r="C51" s="23"/>
      <c r="D51" s="23"/>
      <c r="E51" s="3"/>
      <c r="F51" s="4"/>
      <c r="G51" s="4"/>
      <c r="H51" s="4"/>
      <c r="I51" s="4"/>
      <c r="J51" s="4"/>
      <c r="K51" s="4"/>
      <c r="L51" s="3"/>
    </row>
    <row r="52" spans="1:15" x14ac:dyDescent="0.2">
      <c r="A52" s="24"/>
      <c r="B52" s="25"/>
      <c r="C52" s="25"/>
      <c r="D52" s="25"/>
      <c r="E52" s="14"/>
      <c r="F52" s="15"/>
      <c r="G52" s="15"/>
      <c r="H52" s="15"/>
      <c r="I52" s="15"/>
      <c r="J52" s="15"/>
      <c r="K52" s="15"/>
      <c r="L52" s="14"/>
    </row>
    <row r="53" spans="1:15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5" x14ac:dyDescent="0.2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16"/>
    </row>
    <row r="55" spans="1:15" x14ac:dyDescent="0.2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3"/>
    </row>
    <row r="56" spans="1:15" x14ac:dyDescent="0.2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1:15" x14ac:dyDescent="0.2">
      <c r="A57" s="39" t="s">
        <v>43</v>
      </c>
      <c r="B57" s="40"/>
      <c r="C57" s="40"/>
      <c r="D57" s="40"/>
      <c r="E57" s="40"/>
      <c r="F57" s="40"/>
      <c r="G57" s="40"/>
      <c r="H57" s="41"/>
      <c r="I57" s="40"/>
      <c r="J57" s="40"/>
      <c r="K57" s="40"/>
      <c r="L57" s="47">
        <f>I24-J45+I45</f>
        <v>1345.3337918512498</v>
      </c>
      <c r="O57" s="46"/>
    </row>
    <row r="59" spans="1:15" x14ac:dyDescent="0.2">
      <c r="A59" s="72" t="s">
        <v>45</v>
      </c>
      <c r="B59" s="73"/>
      <c r="C59" s="73"/>
      <c r="D59" s="73"/>
      <c r="E59" s="73"/>
      <c r="F59" s="74"/>
      <c r="G59" s="78" t="s">
        <v>0</v>
      </c>
      <c r="H59" s="79"/>
      <c r="I59" s="61" t="s">
        <v>47</v>
      </c>
      <c r="J59" s="63"/>
      <c r="K59" s="61" t="s">
        <v>48</v>
      </c>
      <c r="L59" s="63"/>
      <c r="N59" s="46"/>
    </row>
    <row r="60" spans="1:15" x14ac:dyDescent="0.2">
      <c r="A60" s="75"/>
      <c r="B60" s="76"/>
      <c r="C60" s="76"/>
      <c r="D60" s="76"/>
      <c r="E60" s="76"/>
      <c r="F60" s="77"/>
      <c r="G60" s="80"/>
      <c r="H60" s="81"/>
      <c r="I60" s="64"/>
      <c r="J60" s="66"/>
      <c r="K60" s="64"/>
      <c r="L60" s="66"/>
    </row>
    <row r="61" spans="1:15" x14ac:dyDescent="0.2">
      <c r="A61" s="28" t="s">
        <v>46</v>
      </c>
      <c r="B61" s="29"/>
      <c r="C61" s="29"/>
      <c r="D61" s="29"/>
      <c r="E61" s="29"/>
      <c r="F61" s="30"/>
      <c r="G61" s="56">
        <f>L57</f>
        <v>1345.3337918512498</v>
      </c>
      <c r="H61" s="57"/>
      <c r="I61" s="82">
        <v>1.4E-2</v>
      </c>
      <c r="J61" s="83"/>
      <c r="K61" s="56">
        <f>G61*I61</f>
        <v>18.834673085917498</v>
      </c>
      <c r="L61" s="84"/>
    </row>
    <row r="62" spans="1:15" x14ac:dyDescent="0.2">
      <c r="K62" s="58" t="s">
        <v>49</v>
      </c>
      <c r="L62" s="59"/>
    </row>
    <row r="63" spans="1:15" x14ac:dyDescent="0.2">
      <c r="K63" s="56">
        <f>L57-K61</f>
        <v>1326.4991187653322</v>
      </c>
      <c r="L63" s="57"/>
    </row>
  </sheetData>
  <mergeCells count="17">
    <mergeCell ref="K61:L61"/>
    <mergeCell ref="K63:L63"/>
    <mergeCell ref="K62:L62"/>
    <mergeCell ref="G2:L5"/>
    <mergeCell ref="A21:E22"/>
    <mergeCell ref="F21:F22"/>
    <mergeCell ref="G21:G22"/>
    <mergeCell ref="H21:H22"/>
    <mergeCell ref="I21:J21"/>
    <mergeCell ref="K21:K22"/>
    <mergeCell ref="L21:L22"/>
    <mergeCell ref="A59:F60"/>
    <mergeCell ref="G59:H60"/>
    <mergeCell ref="I59:J60"/>
    <mergeCell ref="K59:L60"/>
    <mergeCell ref="I61:J61"/>
    <mergeCell ref="G61:H6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1F802-9EC8-1F4D-A6DF-A45EE3BDB2A9}">
  <dimension ref="A1:O63"/>
  <sheetViews>
    <sheetView topLeftCell="A4" workbookViewId="0">
      <selection activeCell="A14" sqref="A14"/>
    </sheetView>
  </sheetViews>
  <sheetFormatPr baseColWidth="10" defaultRowHeight="16" x14ac:dyDescent="0.2"/>
  <cols>
    <col min="8" max="8" width="11.83203125" customWidth="1"/>
    <col min="9" max="9" width="12.6640625" bestFit="1" customWidth="1"/>
    <col min="10" max="10" width="11.6640625" bestFit="1" customWidth="1"/>
    <col min="11" max="11" width="14.1640625" customWidth="1"/>
    <col min="12" max="12" width="16.5" customWidth="1"/>
  </cols>
  <sheetData>
    <row r="1" spans="1:12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2">
      <c r="A2" s="20" t="s">
        <v>2</v>
      </c>
      <c r="B2" s="21"/>
      <c r="C2" s="21"/>
      <c r="D2" s="21"/>
      <c r="E2" s="16"/>
      <c r="F2" s="23"/>
      <c r="G2" s="60" t="s">
        <v>50</v>
      </c>
      <c r="H2" s="60"/>
      <c r="I2" s="60"/>
      <c r="J2" s="60"/>
      <c r="K2" s="60"/>
      <c r="L2" s="60"/>
    </row>
    <row r="3" spans="1:12" x14ac:dyDescent="0.2">
      <c r="A3" s="22"/>
      <c r="B3" s="23"/>
      <c r="C3" s="23"/>
      <c r="D3" s="23"/>
      <c r="E3" s="3"/>
      <c r="F3" s="23"/>
      <c r="G3" s="60"/>
      <c r="H3" s="60"/>
      <c r="I3" s="60"/>
      <c r="J3" s="60"/>
      <c r="K3" s="60"/>
      <c r="L3" s="60"/>
    </row>
    <row r="4" spans="1:12" x14ac:dyDescent="0.2">
      <c r="A4" s="22" t="s">
        <v>3</v>
      </c>
      <c r="B4" s="23"/>
      <c r="C4" s="23"/>
      <c r="D4" s="23"/>
      <c r="E4" s="3"/>
      <c r="F4" s="23"/>
      <c r="G4" s="60"/>
      <c r="H4" s="60"/>
      <c r="I4" s="60"/>
      <c r="J4" s="60"/>
      <c r="K4" s="60"/>
      <c r="L4" s="60"/>
    </row>
    <row r="5" spans="1:12" x14ac:dyDescent="0.2">
      <c r="A5" s="22"/>
      <c r="B5" s="23"/>
      <c r="C5" s="23"/>
      <c r="D5" s="23"/>
      <c r="E5" s="3"/>
      <c r="F5" s="23"/>
      <c r="G5" s="60"/>
      <c r="H5" s="60"/>
      <c r="I5" s="60"/>
      <c r="J5" s="60"/>
      <c r="K5" s="60"/>
      <c r="L5" s="60"/>
    </row>
    <row r="6" spans="1:12" x14ac:dyDescent="0.2">
      <c r="A6" s="24" t="s">
        <v>6</v>
      </c>
      <c r="B6" s="25"/>
      <c r="C6" s="25"/>
      <c r="D6" s="25"/>
      <c r="E6" s="14"/>
      <c r="F6" s="23"/>
      <c r="G6" s="23"/>
      <c r="H6" s="33" t="s">
        <v>51</v>
      </c>
      <c r="I6" s="42">
        <v>44743</v>
      </c>
      <c r="J6" s="44" t="s">
        <v>52</v>
      </c>
      <c r="K6" s="42">
        <v>44773</v>
      </c>
      <c r="L6" s="23"/>
    </row>
    <row r="7" spans="1:12" x14ac:dyDescent="0.2">
      <c r="A7" s="23"/>
      <c r="B7" s="23"/>
      <c r="C7" s="23"/>
      <c r="D7" s="23"/>
      <c r="E7" s="23"/>
      <c r="F7" s="23"/>
      <c r="G7" s="23"/>
      <c r="H7" s="33" t="s">
        <v>53</v>
      </c>
      <c r="I7" s="42">
        <v>44769</v>
      </c>
      <c r="J7" s="44" t="s">
        <v>54</v>
      </c>
      <c r="K7" s="43" t="s">
        <v>55</v>
      </c>
      <c r="L7" s="23"/>
    </row>
    <row r="8" spans="1:12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x14ac:dyDescent="0.2">
      <c r="A9" s="23"/>
      <c r="B9" s="23"/>
      <c r="C9" s="23"/>
      <c r="D9" s="23"/>
      <c r="E9" s="23"/>
      <c r="F9" s="23"/>
      <c r="G9" s="20"/>
      <c r="H9" s="21"/>
      <c r="I9" s="21"/>
      <c r="J9" s="21"/>
      <c r="K9" s="21"/>
      <c r="L9" s="16"/>
    </row>
    <row r="10" spans="1:12" x14ac:dyDescent="0.2">
      <c r="A10" s="23" t="s">
        <v>10</v>
      </c>
      <c r="B10" s="23"/>
      <c r="C10" s="23"/>
      <c r="D10" s="23"/>
      <c r="E10" s="23"/>
      <c r="F10" s="23"/>
      <c r="G10" s="22"/>
      <c r="H10" s="23"/>
      <c r="I10" s="23"/>
      <c r="J10" s="23"/>
      <c r="K10" s="23"/>
      <c r="L10" s="3"/>
    </row>
    <row r="11" spans="1:12" x14ac:dyDescent="0.2">
      <c r="A11" s="23"/>
      <c r="B11" s="23"/>
      <c r="C11" s="23"/>
      <c r="D11" s="23"/>
      <c r="E11" s="23"/>
      <c r="F11" s="23"/>
      <c r="G11" s="22" t="s">
        <v>7</v>
      </c>
      <c r="H11" s="23"/>
      <c r="I11" s="23"/>
      <c r="J11" s="23"/>
      <c r="K11" s="23"/>
      <c r="L11" s="3"/>
    </row>
    <row r="12" spans="1:12" x14ac:dyDescent="0.2">
      <c r="A12" s="23" t="s">
        <v>11</v>
      </c>
      <c r="B12" s="23"/>
      <c r="C12" s="23"/>
      <c r="D12" s="23" t="s">
        <v>12</v>
      </c>
      <c r="E12" s="23"/>
      <c r="F12" s="23"/>
      <c r="G12" s="22"/>
      <c r="H12" s="23"/>
      <c r="I12" s="23"/>
      <c r="J12" s="23"/>
      <c r="K12" s="23"/>
      <c r="L12" s="3"/>
    </row>
    <row r="13" spans="1:12" x14ac:dyDescent="0.2">
      <c r="A13" s="23" t="s">
        <v>57</v>
      </c>
      <c r="B13" s="23"/>
      <c r="C13" s="23"/>
      <c r="D13" s="23" t="s">
        <v>72</v>
      </c>
      <c r="E13" s="23"/>
      <c r="F13" s="23"/>
      <c r="G13" s="22" t="s">
        <v>8</v>
      </c>
      <c r="H13" s="23"/>
      <c r="I13" s="23"/>
      <c r="J13" s="23"/>
      <c r="K13" s="23"/>
      <c r="L13" s="3"/>
    </row>
    <row r="14" spans="1:12" x14ac:dyDescent="0.2">
      <c r="A14" s="23" t="s">
        <v>56</v>
      </c>
      <c r="B14" s="23"/>
      <c r="C14" s="23"/>
      <c r="D14" s="23"/>
      <c r="E14" s="23"/>
      <c r="F14" s="23"/>
      <c r="G14" s="22"/>
      <c r="H14" s="23"/>
      <c r="I14" s="23"/>
      <c r="J14" s="23"/>
      <c r="K14" s="23"/>
      <c r="L14" s="3"/>
    </row>
    <row r="15" spans="1:12" x14ac:dyDescent="0.2">
      <c r="A15" s="23" t="s">
        <v>15</v>
      </c>
      <c r="B15" s="23"/>
      <c r="C15" s="23"/>
      <c r="D15" s="23" t="s">
        <v>13</v>
      </c>
      <c r="E15" s="23"/>
      <c r="F15" s="23"/>
      <c r="G15" s="22" t="s">
        <v>9</v>
      </c>
      <c r="H15" s="23"/>
      <c r="I15" s="23"/>
      <c r="J15" s="23"/>
      <c r="K15" s="23"/>
      <c r="L15" s="3"/>
    </row>
    <row r="16" spans="1:12" x14ac:dyDescent="0.2">
      <c r="A16" s="23" t="s">
        <v>59</v>
      </c>
      <c r="B16" s="23"/>
      <c r="C16" s="23"/>
      <c r="D16" s="23" t="s">
        <v>14</v>
      </c>
      <c r="E16" s="23"/>
      <c r="F16" s="23"/>
      <c r="G16" s="22"/>
      <c r="H16" s="23"/>
      <c r="I16" s="23"/>
      <c r="J16" s="23"/>
      <c r="K16" s="23"/>
      <c r="L16" s="3"/>
    </row>
    <row r="17" spans="1:12" x14ac:dyDescent="0.2">
      <c r="A17" s="23" t="s">
        <v>16</v>
      </c>
      <c r="B17" s="23"/>
      <c r="C17" s="23"/>
      <c r="D17" s="23"/>
      <c r="E17" s="23"/>
      <c r="F17" s="23"/>
      <c r="G17" s="24"/>
      <c r="H17" s="25"/>
      <c r="I17" s="25"/>
      <c r="J17" s="25"/>
      <c r="K17" s="25"/>
      <c r="L17" s="14"/>
    </row>
    <row r="18" spans="1:12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x14ac:dyDescent="0.2">
      <c r="A21" s="61" t="s">
        <v>17</v>
      </c>
      <c r="B21" s="62"/>
      <c r="C21" s="62"/>
      <c r="D21" s="62"/>
      <c r="E21" s="63"/>
      <c r="F21" s="67" t="s">
        <v>18</v>
      </c>
      <c r="G21" s="61" t="s">
        <v>0</v>
      </c>
      <c r="H21" s="63" t="s">
        <v>19</v>
      </c>
      <c r="I21" s="69" t="s">
        <v>20</v>
      </c>
      <c r="J21" s="70"/>
      <c r="K21" s="71" t="s">
        <v>1</v>
      </c>
      <c r="L21" s="71" t="s">
        <v>23</v>
      </c>
    </row>
    <row r="22" spans="1:12" x14ac:dyDescent="0.2">
      <c r="A22" s="64"/>
      <c r="B22" s="65"/>
      <c r="C22" s="65"/>
      <c r="D22" s="65"/>
      <c r="E22" s="66"/>
      <c r="F22" s="68"/>
      <c r="G22" s="64"/>
      <c r="H22" s="66"/>
      <c r="I22" s="27" t="s">
        <v>21</v>
      </c>
      <c r="J22" s="26" t="s">
        <v>22</v>
      </c>
      <c r="K22" s="71"/>
      <c r="L22" s="71"/>
    </row>
    <row r="23" spans="1:12" x14ac:dyDescent="0.2">
      <c r="A23" s="28" t="s">
        <v>24</v>
      </c>
      <c r="B23" s="29"/>
      <c r="C23" s="29"/>
      <c r="D23" s="29"/>
      <c r="E23" s="30"/>
      <c r="F23" s="19">
        <v>151.66999999999999</v>
      </c>
      <c r="G23" s="19">
        <v>10.85</v>
      </c>
      <c r="H23" s="19"/>
      <c r="I23" s="31">
        <f>F23*G23</f>
        <v>1645.6194999999998</v>
      </c>
      <c r="J23" s="19"/>
      <c r="K23" s="19"/>
      <c r="L23" s="19"/>
    </row>
    <row r="24" spans="1:12" x14ac:dyDescent="0.2">
      <c r="A24" s="32" t="s">
        <v>25</v>
      </c>
      <c r="B24" s="29"/>
      <c r="C24" s="29"/>
      <c r="D24" s="29"/>
      <c r="E24" s="30"/>
      <c r="F24" s="19"/>
      <c r="G24" s="19"/>
      <c r="H24" s="19"/>
      <c r="I24" s="31">
        <f>I23</f>
        <v>1645.6194999999998</v>
      </c>
      <c r="J24" s="19"/>
      <c r="K24" s="19"/>
      <c r="L24" s="19"/>
    </row>
    <row r="25" spans="1:12" x14ac:dyDescent="0.2">
      <c r="A25" s="21"/>
      <c r="B25" s="21"/>
      <c r="C25" s="21"/>
      <c r="D25" s="21"/>
      <c r="E25" s="16"/>
      <c r="F25" s="16"/>
      <c r="G25" s="17"/>
      <c r="H25" s="17"/>
      <c r="I25" s="17"/>
      <c r="J25" s="17"/>
      <c r="K25" s="17"/>
      <c r="L25" s="16"/>
    </row>
    <row r="26" spans="1:12" x14ac:dyDescent="0.2">
      <c r="A26" s="23" t="s">
        <v>26</v>
      </c>
      <c r="B26" s="23"/>
      <c r="C26" s="23"/>
      <c r="D26" s="23"/>
      <c r="E26" s="3"/>
      <c r="F26" s="3"/>
      <c r="G26" s="4"/>
      <c r="H26" s="4"/>
      <c r="I26" s="4"/>
      <c r="J26" s="4"/>
      <c r="K26" s="4"/>
      <c r="L26" s="3"/>
    </row>
    <row r="27" spans="1:12" x14ac:dyDescent="0.2">
      <c r="A27" s="23" t="s">
        <v>27</v>
      </c>
      <c r="B27" s="23"/>
      <c r="C27" s="23"/>
      <c r="D27" s="23"/>
      <c r="E27" s="3"/>
      <c r="F27" s="3"/>
      <c r="G27" s="5">
        <f>I24</f>
        <v>1645.6194999999998</v>
      </c>
      <c r="H27" s="4"/>
      <c r="I27" s="4"/>
      <c r="J27" s="35">
        <v>0</v>
      </c>
      <c r="K27" s="6">
        <v>7.2999999999999995E-2</v>
      </c>
      <c r="L27" s="11">
        <f>G27*K27</f>
        <v>120.13022349999997</v>
      </c>
    </row>
    <row r="28" spans="1:12" x14ac:dyDescent="0.2">
      <c r="A28" s="23" t="s">
        <v>28</v>
      </c>
      <c r="B28" s="23"/>
      <c r="C28" s="23"/>
      <c r="D28" s="23"/>
      <c r="E28" s="3"/>
      <c r="F28" s="3"/>
      <c r="G28" s="5">
        <f>I24</f>
        <v>1645.6194999999998</v>
      </c>
      <c r="H28" s="4"/>
      <c r="I28" s="4"/>
      <c r="J28" s="35">
        <v>0</v>
      </c>
      <c r="K28" s="35"/>
      <c r="L28" s="36">
        <v>0</v>
      </c>
    </row>
    <row r="29" spans="1:12" x14ac:dyDescent="0.2">
      <c r="A29" s="23" t="s">
        <v>5</v>
      </c>
      <c r="B29" s="23"/>
      <c r="C29" s="23"/>
      <c r="D29" s="23"/>
      <c r="E29" s="3"/>
      <c r="F29" s="3"/>
      <c r="G29" s="4"/>
      <c r="H29" s="4"/>
      <c r="I29" s="3"/>
      <c r="J29" s="4">
        <v>64.349999999999994</v>
      </c>
      <c r="K29" s="35"/>
      <c r="L29" s="3">
        <v>64.349999999999994</v>
      </c>
    </row>
    <row r="30" spans="1:12" x14ac:dyDescent="0.2">
      <c r="A30" s="23"/>
      <c r="B30" s="23"/>
      <c r="C30" s="23"/>
      <c r="D30" s="23"/>
      <c r="E30" s="3"/>
      <c r="F30" s="4"/>
      <c r="G30" s="3"/>
      <c r="H30" s="4"/>
      <c r="I30" s="4"/>
      <c r="J30" s="3"/>
      <c r="K30" s="4"/>
      <c r="L30" s="4"/>
    </row>
    <row r="31" spans="1:12" x14ac:dyDescent="0.2">
      <c r="A31" s="33" t="s">
        <v>29</v>
      </c>
      <c r="E31" s="1"/>
      <c r="F31" s="4"/>
      <c r="G31" s="34">
        <f>I24</f>
        <v>1645.6194999999998</v>
      </c>
      <c r="H31" s="8">
        <v>2.4E-2</v>
      </c>
      <c r="I31" s="4"/>
      <c r="J31" s="34">
        <f>G31*H31</f>
        <v>39.494867999999997</v>
      </c>
      <c r="K31" s="18"/>
      <c r="L31" s="18">
        <v>0</v>
      </c>
    </row>
    <row r="32" spans="1:12" x14ac:dyDescent="0.2">
      <c r="A32" s="33" t="s">
        <v>30</v>
      </c>
      <c r="B32" s="23"/>
      <c r="C32" s="23"/>
      <c r="D32" s="23"/>
      <c r="E32" s="3"/>
      <c r="F32" s="4"/>
      <c r="G32" s="3"/>
      <c r="H32" s="4"/>
      <c r="I32" s="4"/>
      <c r="J32" s="3"/>
      <c r="K32" s="4"/>
      <c r="L32" s="4"/>
    </row>
    <row r="33" spans="1:12" x14ac:dyDescent="0.2">
      <c r="A33" s="23" t="s">
        <v>31</v>
      </c>
      <c r="B33" s="23"/>
      <c r="C33" s="23"/>
      <c r="D33" s="23"/>
      <c r="E33" s="3"/>
      <c r="F33" s="4"/>
      <c r="G33" s="11">
        <f>I24</f>
        <v>1645.6194999999998</v>
      </c>
      <c r="H33" s="10">
        <v>6.9000000000000006E-2</v>
      </c>
      <c r="I33" s="5"/>
      <c r="J33" s="11">
        <f>G33*H33</f>
        <v>113.54774549999999</v>
      </c>
      <c r="K33" s="6">
        <v>8.5500000000000007E-2</v>
      </c>
      <c r="L33" s="5">
        <f>G33*K33</f>
        <v>140.70046725</v>
      </c>
    </row>
    <row r="34" spans="1:12" x14ac:dyDescent="0.2">
      <c r="A34" s="23" t="s">
        <v>32</v>
      </c>
      <c r="B34" s="23"/>
      <c r="C34" s="23"/>
      <c r="D34" s="23"/>
      <c r="E34" s="3"/>
      <c r="F34" s="4"/>
      <c r="G34" s="11">
        <f>I24</f>
        <v>1645.6194999999998</v>
      </c>
      <c r="H34" s="6">
        <v>4.0000000000000001E-3</v>
      </c>
      <c r="I34" s="4"/>
      <c r="J34" s="11">
        <f>G34*H34</f>
        <v>6.5824779999999992</v>
      </c>
      <c r="K34" s="6">
        <v>1.9E-2</v>
      </c>
      <c r="L34" s="5">
        <f>G34*K34</f>
        <v>31.266770499999996</v>
      </c>
    </row>
    <row r="35" spans="1:12" x14ac:dyDescent="0.2">
      <c r="A35" s="23" t="s">
        <v>33</v>
      </c>
      <c r="B35" s="23"/>
      <c r="C35" s="23"/>
      <c r="D35" s="23"/>
      <c r="E35" s="3"/>
      <c r="F35" s="4"/>
      <c r="G35" s="11">
        <f>I24</f>
        <v>1645.6194999999998</v>
      </c>
      <c r="H35" s="6">
        <v>3.15E-2</v>
      </c>
      <c r="I35" s="4"/>
      <c r="J35" s="11">
        <f>G35*H35</f>
        <v>51.837014249999996</v>
      </c>
      <c r="K35" s="6">
        <v>4.7199999999999999E-2</v>
      </c>
      <c r="L35" s="5">
        <f>G35*K35</f>
        <v>77.673240399999983</v>
      </c>
    </row>
    <row r="36" spans="1:12" x14ac:dyDescent="0.2">
      <c r="A36" s="23"/>
      <c r="B36" s="23"/>
      <c r="C36" s="23"/>
      <c r="D36" s="23"/>
      <c r="E36" s="3"/>
      <c r="F36" s="4"/>
      <c r="G36" s="4"/>
      <c r="H36" s="4"/>
      <c r="I36" s="4"/>
      <c r="J36" s="4"/>
      <c r="K36" s="2"/>
      <c r="L36" s="3"/>
    </row>
    <row r="37" spans="1:12" x14ac:dyDescent="0.2">
      <c r="A37" s="33" t="s">
        <v>34</v>
      </c>
      <c r="B37" s="23"/>
      <c r="C37" s="23"/>
      <c r="D37" s="23"/>
      <c r="E37" s="3"/>
      <c r="F37" s="4"/>
      <c r="G37" s="5">
        <f>I24</f>
        <v>1645.6194999999998</v>
      </c>
      <c r="H37" s="4"/>
      <c r="I37" s="4"/>
      <c r="J37" s="4"/>
      <c r="K37" s="7">
        <v>3.4500000000000003E-2</v>
      </c>
      <c r="L37" s="11">
        <f>G37*K37</f>
        <v>56.773872749999995</v>
      </c>
    </row>
    <row r="38" spans="1:12" x14ac:dyDescent="0.2">
      <c r="A38" s="33" t="s">
        <v>35</v>
      </c>
      <c r="B38" s="23"/>
      <c r="C38" s="23"/>
      <c r="D38" s="23"/>
      <c r="E38" s="3"/>
      <c r="F38" s="4"/>
      <c r="G38" s="5">
        <f>I24</f>
        <v>1645.6194999999998</v>
      </c>
      <c r="H38" s="4"/>
      <c r="I38" s="4"/>
      <c r="J38" s="4"/>
      <c r="K38" s="2"/>
      <c r="L38" s="3"/>
    </row>
    <row r="39" spans="1:12" x14ac:dyDescent="0.2">
      <c r="A39" s="23"/>
      <c r="B39" s="23"/>
      <c r="C39" s="23"/>
      <c r="D39" s="23"/>
      <c r="E39" s="3"/>
      <c r="F39" s="4"/>
      <c r="G39" s="3"/>
      <c r="H39" s="4"/>
      <c r="I39" s="4"/>
      <c r="J39" s="4"/>
      <c r="K39" s="4"/>
      <c r="L39" s="3"/>
    </row>
    <row r="40" spans="1:12" x14ac:dyDescent="0.2">
      <c r="A40" s="23" t="s">
        <v>36</v>
      </c>
      <c r="B40" s="23"/>
      <c r="C40" s="23"/>
      <c r="D40" s="23"/>
      <c r="E40" s="3"/>
      <c r="F40" s="4"/>
      <c r="G40" s="4"/>
      <c r="H40" s="4"/>
      <c r="I40" s="4"/>
      <c r="J40" s="3"/>
      <c r="K40" s="4"/>
      <c r="L40" s="3"/>
    </row>
    <row r="41" spans="1:12" x14ac:dyDescent="0.2">
      <c r="A41" s="23" t="s">
        <v>37</v>
      </c>
      <c r="B41" s="23"/>
      <c r="C41" s="23"/>
      <c r="D41" s="23"/>
      <c r="E41" s="3"/>
      <c r="F41" s="4"/>
      <c r="G41" s="5">
        <f>(I24*0.9825)+L29</f>
        <v>1681.1711587499997</v>
      </c>
      <c r="H41" s="6">
        <v>2.4E-2</v>
      </c>
      <c r="I41" s="5"/>
      <c r="J41" s="5">
        <f>G41*H41</f>
        <v>40.348107809999995</v>
      </c>
      <c r="K41" s="3"/>
      <c r="L41" s="3"/>
    </row>
    <row r="42" spans="1:12" x14ac:dyDescent="0.2">
      <c r="A42" s="23" t="s">
        <v>38</v>
      </c>
      <c r="B42" s="23"/>
      <c r="C42" s="23"/>
      <c r="D42" s="23"/>
      <c r="E42" s="3"/>
      <c r="F42" s="4"/>
      <c r="G42" s="45">
        <f>((I24*0.9825)+L29)</f>
        <v>1681.1711587499997</v>
      </c>
      <c r="H42" s="6">
        <v>6.8000000000000005E-2</v>
      </c>
      <c r="I42" s="11"/>
      <c r="J42" s="5">
        <f>G42*H42</f>
        <v>114.31963879499999</v>
      </c>
      <c r="K42" s="3"/>
      <c r="L42" s="3"/>
    </row>
    <row r="43" spans="1:12" x14ac:dyDescent="0.2">
      <c r="A43" s="23" t="s">
        <v>58</v>
      </c>
      <c r="B43" s="23"/>
      <c r="C43" s="23"/>
      <c r="D43" s="23"/>
      <c r="E43" s="14"/>
      <c r="F43" s="15"/>
      <c r="G43" s="12">
        <f>G42</f>
        <v>1681.1711587499997</v>
      </c>
      <c r="H43" s="13">
        <v>5.0000000000000001E-3</v>
      </c>
      <c r="I43" s="15"/>
      <c r="J43" s="12">
        <f>G43*H43</f>
        <v>8.405855793749998</v>
      </c>
      <c r="K43" s="15"/>
      <c r="L43" s="15"/>
    </row>
    <row r="44" spans="1:12" x14ac:dyDescent="0.2">
      <c r="A44" s="32" t="s">
        <v>39</v>
      </c>
      <c r="B44" s="29"/>
      <c r="C44" s="29"/>
      <c r="D44" s="29"/>
      <c r="E44" s="30"/>
      <c r="F44" s="19"/>
      <c r="G44" s="19"/>
      <c r="H44" s="19"/>
      <c r="I44" s="19"/>
      <c r="J44" s="19"/>
      <c r="K44" s="19"/>
      <c r="L44" s="30"/>
    </row>
    <row r="45" spans="1:12" x14ac:dyDescent="0.2">
      <c r="A45" s="20" t="s">
        <v>44</v>
      </c>
      <c r="B45" s="21"/>
      <c r="C45" s="21"/>
      <c r="D45" s="21"/>
      <c r="E45" s="16"/>
      <c r="F45" s="17">
        <v>22</v>
      </c>
      <c r="G45" s="37">
        <v>6.3</v>
      </c>
      <c r="H45" s="17"/>
      <c r="I45" s="38">
        <f>F45*G45</f>
        <v>138.6</v>
      </c>
      <c r="J45" s="38">
        <f>SUM(J29:J43)</f>
        <v>438.88570814874998</v>
      </c>
      <c r="K45" s="17"/>
      <c r="L45" s="48">
        <f>SUM(L27:L37)</f>
        <v>490.89457439999995</v>
      </c>
    </row>
    <row r="46" spans="1:12" x14ac:dyDescent="0.2">
      <c r="A46" s="20"/>
      <c r="B46" s="21"/>
      <c r="C46" s="21"/>
      <c r="D46" s="21"/>
      <c r="E46" s="16"/>
      <c r="F46" s="17"/>
      <c r="G46" s="17"/>
      <c r="H46" s="17"/>
      <c r="I46" s="17"/>
      <c r="J46" s="17"/>
      <c r="K46" s="17"/>
      <c r="L46" s="16"/>
    </row>
    <row r="47" spans="1:12" x14ac:dyDescent="0.2">
      <c r="A47" s="22" t="s">
        <v>40</v>
      </c>
      <c r="B47" s="23"/>
      <c r="C47" s="23"/>
      <c r="D47" s="23"/>
      <c r="E47" s="3"/>
      <c r="F47" s="4"/>
      <c r="G47" s="4"/>
      <c r="H47" s="4"/>
      <c r="I47" s="4"/>
      <c r="J47" s="4"/>
      <c r="K47" s="4"/>
      <c r="L47" s="3"/>
    </row>
    <row r="48" spans="1:12" x14ac:dyDescent="0.2">
      <c r="A48" s="22" t="s">
        <v>41</v>
      </c>
      <c r="B48" s="23"/>
      <c r="C48" s="23"/>
      <c r="D48" s="23"/>
      <c r="E48" s="3"/>
      <c r="F48" s="4"/>
      <c r="G48" s="4"/>
      <c r="H48" s="4"/>
      <c r="I48" s="4"/>
      <c r="J48" s="4"/>
      <c r="K48" s="4"/>
      <c r="L48" s="3"/>
    </row>
    <row r="49" spans="1:15" x14ac:dyDescent="0.2">
      <c r="A49" s="22" t="s">
        <v>42</v>
      </c>
      <c r="B49" s="23"/>
      <c r="C49" s="23"/>
      <c r="D49" s="23"/>
      <c r="E49" s="3"/>
      <c r="F49" s="4"/>
      <c r="G49" s="4"/>
      <c r="H49" s="4"/>
      <c r="I49" s="4"/>
      <c r="J49" s="4"/>
      <c r="K49" s="4"/>
      <c r="L49" s="3"/>
    </row>
    <row r="50" spans="1:15" x14ac:dyDescent="0.2">
      <c r="A50" s="22"/>
      <c r="B50" s="23"/>
      <c r="C50" s="23"/>
      <c r="D50" s="23"/>
      <c r="E50" s="3"/>
      <c r="F50" s="4"/>
      <c r="G50" s="4"/>
      <c r="H50" s="4"/>
      <c r="I50" s="4"/>
      <c r="J50" s="4"/>
      <c r="K50" s="4"/>
      <c r="L50" s="3"/>
    </row>
    <row r="51" spans="1:15" x14ac:dyDescent="0.2">
      <c r="A51" s="22"/>
      <c r="B51" s="23"/>
      <c r="C51" s="23"/>
      <c r="D51" s="23"/>
      <c r="E51" s="3"/>
      <c r="F51" s="4"/>
      <c r="G51" s="4"/>
      <c r="H51" s="4"/>
      <c r="I51" s="4"/>
      <c r="J51" s="4"/>
      <c r="K51" s="4"/>
      <c r="L51" s="3"/>
    </row>
    <row r="52" spans="1:15" x14ac:dyDescent="0.2">
      <c r="A52" s="24"/>
      <c r="B52" s="25"/>
      <c r="C52" s="25"/>
      <c r="D52" s="25"/>
      <c r="E52" s="14"/>
      <c r="F52" s="15"/>
      <c r="G52" s="15"/>
      <c r="H52" s="15"/>
      <c r="I52" s="15"/>
      <c r="J52" s="15"/>
      <c r="K52" s="15"/>
      <c r="L52" s="14"/>
    </row>
    <row r="53" spans="1:15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5" x14ac:dyDescent="0.2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16"/>
    </row>
    <row r="55" spans="1:15" x14ac:dyDescent="0.2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3"/>
    </row>
    <row r="56" spans="1:15" x14ac:dyDescent="0.2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1:15" x14ac:dyDescent="0.2">
      <c r="A57" s="39" t="s">
        <v>43</v>
      </c>
      <c r="B57" s="40"/>
      <c r="C57" s="40"/>
      <c r="D57" s="40"/>
      <c r="E57" s="40"/>
      <c r="F57" s="40"/>
      <c r="G57" s="40"/>
      <c r="H57" s="41"/>
      <c r="I57" s="40"/>
      <c r="J57" s="40"/>
      <c r="K57" s="40"/>
      <c r="L57" s="47">
        <f>I24-J45+I45</f>
        <v>1345.3337918512498</v>
      </c>
      <c r="O57" s="46"/>
    </row>
    <row r="59" spans="1:15" x14ac:dyDescent="0.2">
      <c r="A59" s="72" t="s">
        <v>45</v>
      </c>
      <c r="B59" s="73"/>
      <c r="C59" s="73"/>
      <c r="D59" s="73"/>
      <c r="E59" s="73"/>
      <c r="F59" s="74"/>
      <c r="G59" s="78" t="s">
        <v>0</v>
      </c>
      <c r="H59" s="79"/>
      <c r="I59" s="61" t="s">
        <v>47</v>
      </c>
      <c r="J59" s="63"/>
      <c r="K59" s="61" t="s">
        <v>48</v>
      </c>
      <c r="L59" s="63"/>
      <c r="N59" s="46"/>
    </row>
    <row r="60" spans="1:15" x14ac:dyDescent="0.2">
      <c r="A60" s="75"/>
      <c r="B60" s="76"/>
      <c r="C60" s="76"/>
      <c r="D60" s="76"/>
      <c r="E60" s="76"/>
      <c r="F60" s="77"/>
      <c r="G60" s="80"/>
      <c r="H60" s="81"/>
      <c r="I60" s="64"/>
      <c r="J60" s="66"/>
      <c r="K60" s="64"/>
      <c r="L60" s="66"/>
    </row>
    <row r="61" spans="1:15" x14ac:dyDescent="0.2">
      <c r="A61" s="28" t="s">
        <v>46</v>
      </c>
      <c r="B61" s="29"/>
      <c r="C61" s="29"/>
      <c r="D61" s="29"/>
      <c r="E61" s="29"/>
      <c r="F61" s="30"/>
      <c r="G61" s="56">
        <f>L57</f>
        <v>1345.3337918512498</v>
      </c>
      <c r="H61" s="57"/>
      <c r="I61" s="82">
        <v>1.4E-2</v>
      </c>
      <c r="J61" s="83"/>
      <c r="K61" s="56">
        <f>G61*I61</f>
        <v>18.834673085917498</v>
      </c>
      <c r="L61" s="84"/>
    </row>
    <row r="62" spans="1:15" x14ac:dyDescent="0.2">
      <c r="K62" s="58" t="s">
        <v>49</v>
      </c>
      <c r="L62" s="59"/>
    </row>
    <row r="63" spans="1:15" x14ac:dyDescent="0.2">
      <c r="K63" s="56">
        <f>L57-K61</f>
        <v>1326.4991187653322</v>
      </c>
      <c r="L63" s="57"/>
    </row>
  </sheetData>
  <mergeCells count="17">
    <mergeCell ref="K61:L61"/>
    <mergeCell ref="K63:L63"/>
    <mergeCell ref="K62:L62"/>
    <mergeCell ref="G2:L5"/>
    <mergeCell ref="A21:E22"/>
    <mergeCell ref="F21:F22"/>
    <mergeCell ref="G21:G22"/>
    <mergeCell ref="H21:H22"/>
    <mergeCell ref="I21:J21"/>
    <mergeCell ref="K21:K22"/>
    <mergeCell ref="L21:L22"/>
    <mergeCell ref="A59:F60"/>
    <mergeCell ref="G59:H60"/>
    <mergeCell ref="I59:J60"/>
    <mergeCell ref="K59:L60"/>
    <mergeCell ref="I61:J61"/>
    <mergeCell ref="G61:H6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538F9-79AE-6546-AB08-35160986EAB6}">
  <dimension ref="A1:O63"/>
  <sheetViews>
    <sheetView topLeftCell="A4" zoomScaleNormal="100" workbookViewId="0">
      <selection activeCell="P26" sqref="P26"/>
    </sheetView>
  </sheetViews>
  <sheetFormatPr baseColWidth="10" defaultRowHeight="16" x14ac:dyDescent="0.2"/>
  <cols>
    <col min="8" max="8" width="11.83203125" customWidth="1"/>
    <col min="9" max="9" width="12.6640625" bestFit="1" customWidth="1"/>
    <col min="10" max="10" width="11.6640625" bestFit="1" customWidth="1"/>
    <col min="11" max="11" width="14.1640625" customWidth="1"/>
    <col min="12" max="12" width="16.5" customWidth="1"/>
  </cols>
  <sheetData>
    <row r="1" spans="1:12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2">
      <c r="A2" s="20" t="s">
        <v>2</v>
      </c>
      <c r="B2" s="21"/>
      <c r="C2" s="21"/>
      <c r="D2" s="21"/>
      <c r="E2" s="16"/>
      <c r="F2" s="23"/>
      <c r="G2" s="60" t="s">
        <v>50</v>
      </c>
      <c r="H2" s="60"/>
      <c r="I2" s="60"/>
      <c r="J2" s="60"/>
      <c r="K2" s="60"/>
      <c r="L2" s="60"/>
    </row>
    <row r="3" spans="1:12" x14ac:dyDescent="0.2">
      <c r="A3" s="22"/>
      <c r="B3" s="23"/>
      <c r="C3" s="23"/>
      <c r="D3" s="23"/>
      <c r="E3" s="3"/>
      <c r="F3" s="23"/>
      <c r="G3" s="60"/>
      <c r="H3" s="60"/>
      <c r="I3" s="60"/>
      <c r="J3" s="60"/>
      <c r="K3" s="60"/>
      <c r="L3" s="60"/>
    </row>
    <row r="4" spans="1:12" x14ac:dyDescent="0.2">
      <c r="A4" s="22" t="s">
        <v>3</v>
      </c>
      <c r="B4" s="23"/>
      <c r="C4" s="23"/>
      <c r="D4" s="23"/>
      <c r="E4" s="3"/>
      <c r="F4" s="23"/>
      <c r="G4" s="60"/>
      <c r="H4" s="60"/>
      <c r="I4" s="60"/>
      <c r="J4" s="60"/>
      <c r="K4" s="60"/>
      <c r="L4" s="60"/>
    </row>
    <row r="5" spans="1:12" x14ac:dyDescent="0.2">
      <c r="A5" s="22"/>
      <c r="B5" s="23"/>
      <c r="C5" s="23"/>
      <c r="D5" s="23"/>
      <c r="E5" s="3"/>
      <c r="F5" s="23"/>
      <c r="G5" s="60"/>
      <c r="H5" s="60"/>
      <c r="I5" s="60"/>
      <c r="J5" s="60"/>
      <c r="K5" s="60"/>
      <c r="L5" s="60"/>
    </row>
    <row r="6" spans="1:12" x14ac:dyDescent="0.2">
      <c r="A6" s="24" t="s">
        <v>6</v>
      </c>
      <c r="B6" s="25"/>
      <c r="C6" s="25"/>
      <c r="D6" s="25"/>
      <c r="E6" s="14"/>
      <c r="F6" s="23"/>
      <c r="G6" s="23"/>
      <c r="H6" s="33" t="s">
        <v>51</v>
      </c>
      <c r="I6" s="42">
        <v>44774</v>
      </c>
      <c r="J6" s="44" t="s">
        <v>52</v>
      </c>
      <c r="K6" s="42">
        <v>44804</v>
      </c>
      <c r="L6" s="23"/>
    </row>
    <row r="7" spans="1:12" x14ac:dyDescent="0.2">
      <c r="A7" s="23"/>
      <c r="B7" s="23"/>
      <c r="C7" s="23"/>
      <c r="D7" s="23"/>
      <c r="E7" s="23"/>
      <c r="F7" s="23"/>
      <c r="G7" s="23"/>
      <c r="H7" s="33" t="s">
        <v>53</v>
      </c>
      <c r="I7" s="42">
        <v>44800</v>
      </c>
      <c r="J7" s="44" t="s">
        <v>54</v>
      </c>
      <c r="K7" s="43" t="s">
        <v>55</v>
      </c>
      <c r="L7" s="23"/>
    </row>
    <row r="8" spans="1:12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x14ac:dyDescent="0.2">
      <c r="A9" s="23"/>
      <c r="B9" s="23"/>
      <c r="C9" s="23"/>
      <c r="D9" s="23"/>
      <c r="E9" s="23"/>
      <c r="F9" s="23"/>
      <c r="G9" s="20"/>
      <c r="H9" s="21"/>
      <c r="I9" s="21"/>
      <c r="J9" s="21"/>
      <c r="K9" s="21"/>
      <c r="L9" s="16"/>
    </row>
    <row r="10" spans="1:12" x14ac:dyDescent="0.2">
      <c r="A10" s="23" t="s">
        <v>10</v>
      </c>
      <c r="B10" s="23"/>
      <c r="C10" s="23"/>
      <c r="D10" s="23"/>
      <c r="E10" s="23"/>
      <c r="F10" s="23"/>
      <c r="G10" s="22"/>
      <c r="H10" s="23"/>
      <c r="I10" s="23"/>
      <c r="J10" s="23"/>
      <c r="K10" s="23"/>
      <c r="L10" s="3"/>
    </row>
    <row r="11" spans="1:12" x14ac:dyDescent="0.2">
      <c r="A11" s="23"/>
      <c r="B11" s="23"/>
      <c r="C11" s="23"/>
      <c r="D11" s="23"/>
      <c r="E11" s="23"/>
      <c r="F11" s="23"/>
      <c r="G11" s="22" t="s">
        <v>7</v>
      </c>
      <c r="H11" s="23"/>
      <c r="I11" s="23"/>
      <c r="J11" s="23"/>
      <c r="K11" s="23"/>
      <c r="L11" s="3"/>
    </row>
    <row r="12" spans="1:12" x14ac:dyDescent="0.2">
      <c r="A12" s="23" t="s">
        <v>11</v>
      </c>
      <c r="B12" s="23"/>
      <c r="C12" s="23"/>
      <c r="D12" s="23" t="s">
        <v>12</v>
      </c>
      <c r="E12" s="23"/>
      <c r="F12" s="23"/>
      <c r="G12" s="22"/>
      <c r="H12" s="23"/>
      <c r="I12" s="23"/>
      <c r="J12" s="23"/>
      <c r="K12" s="23"/>
      <c r="L12" s="3"/>
    </row>
    <row r="13" spans="1:12" x14ac:dyDescent="0.2">
      <c r="A13" s="23" t="s">
        <v>57</v>
      </c>
      <c r="B13" s="23"/>
      <c r="C13" s="23"/>
      <c r="D13" s="23" t="s">
        <v>71</v>
      </c>
      <c r="E13" s="23"/>
      <c r="F13" s="23"/>
      <c r="G13" s="22" t="s">
        <v>8</v>
      </c>
      <c r="H13" s="23"/>
      <c r="I13" s="23"/>
      <c r="J13" s="23"/>
      <c r="K13" s="23"/>
      <c r="L13" s="3"/>
    </row>
    <row r="14" spans="1:12" x14ac:dyDescent="0.2">
      <c r="A14" s="23" t="s">
        <v>56</v>
      </c>
      <c r="B14" s="23"/>
      <c r="C14" s="23"/>
      <c r="D14" s="23"/>
      <c r="E14" s="23"/>
      <c r="F14" s="23"/>
      <c r="G14" s="22"/>
      <c r="H14" s="23"/>
      <c r="I14" s="23"/>
      <c r="J14" s="23"/>
      <c r="K14" s="23"/>
      <c r="L14" s="3"/>
    </row>
    <row r="15" spans="1:12" x14ac:dyDescent="0.2">
      <c r="A15" s="23" t="s">
        <v>15</v>
      </c>
      <c r="B15" s="23"/>
      <c r="C15" s="23"/>
      <c r="D15" s="23" t="s">
        <v>13</v>
      </c>
      <c r="E15" s="23"/>
      <c r="F15" s="23"/>
      <c r="G15" s="22" t="s">
        <v>9</v>
      </c>
      <c r="H15" s="23"/>
      <c r="I15" s="23"/>
      <c r="J15" s="23"/>
      <c r="K15" s="23"/>
      <c r="L15" s="3"/>
    </row>
    <row r="16" spans="1:12" x14ac:dyDescent="0.2">
      <c r="A16" s="23" t="s">
        <v>59</v>
      </c>
      <c r="B16" s="23"/>
      <c r="C16" s="23"/>
      <c r="D16" s="23" t="s">
        <v>14</v>
      </c>
      <c r="E16" s="23"/>
      <c r="F16" s="23"/>
      <c r="G16" s="22"/>
      <c r="H16" s="23"/>
      <c r="I16" s="23"/>
      <c r="J16" s="23"/>
      <c r="K16" s="23"/>
      <c r="L16" s="3"/>
    </row>
    <row r="17" spans="1:12" x14ac:dyDescent="0.2">
      <c r="A17" s="23" t="s">
        <v>16</v>
      </c>
      <c r="B17" s="23"/>
      <c r="C17" s="23"/>
      <c r="D17" s="23"/>
      <c r="E17" s="23"/>
      <c r="F17" s="23"/>
      <c r="G17" s="24"/>
      <c r="H17" s="25"/>
      <c r="I17" s="25"/>
      <c r="J17" s="25"/>
      <c r="K17" s="25"/>
      <c r="L17" s="14"/>
    </row>
    <row r="18" spans="1:12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x14ac:dyDescent="0.2">
      <c r="A21" s="61" t="s">
        <v>17</v>
      </c>
      <c r="B21" s="62"/>
      <c r="C21" s="62"/>
      <c r="D21" s="62"/>
      <c r="E21" s="63"/>
      <c r="F21" s="67" t="s">
        <v>18</v>
      </c>
      <c r="G21" s="61" t="s">
        <v>0</v>
      </c>
      <c r="H21" s="63" t="s">
        <v>19</v>
      </c>
      <c r="I21" s="69" t="s">
        <v>20</v>
      </c>
      <c r="J21" s="70"/>
      <c r="K21" s="71" t="s">
        <v>1</v>
      </c>
      <c r="L21" s="71" t="s">
        <v>23</v>
      </c>
    </row>
    <row r="22" spans="1:12" x14ac:dyDescent="0.2">
      <c r="A22" s="64"/>
      <c r="B22" s="65"/>
      <c r="C22" s="65"/>
      <c r="D22" s="65"/>
      <c r="E22" s="66"/>
      <c r="F22" s="68"/>
      <c r="G22" s="64"/>
      <c r="H22" s="66"/>
      <c r="I22" s="27" t="s">
        <v>21</v>
      </c>
      <c r="J22" s="26" t="s">
        <v>22</v>
      </c>
      <c r="K22" s="71"/>
      <c r="L22" s="71"/>
    </row>
    <row r="23" spans="1:12" x14ac:dyDescent="0.2">
      <c r="A23" s="28" t="s">
        <v>24</v>
      </c>
      <c r="B23" s="29"/>
      <c r="C23" s="29"/>
      <c r="D23" s="29"/>
      <c r="E23" s="30"/>
      <c r="F23" s="19">
        <v>151.66999999999999</v>
      </c>
      <c r="G23" s="19">
        <v>11.07</v>
      </c>
      <c r="H23" s="19"/>
      <c r="I23" s="31">
        <f>F23*G23</f>
        <v>1678.9868999999999</v>
      </c>
      <c r="J23" s="19"/>
      <c r="K23" s="19"/>
      <c r="L23" s="19"/>
    </row>
    <row r="24" spans="1:12" x14ac:dyDescent="0.2">
      <c r="A24" s="32" t="s">
        <v>25</v>
      </c>
      <c r="B24" s="29"/>
      <c r="C24" s="29"/>
      <c r="D24" s="29"/>
      <c r="E24" s="30"/>
      <c r="F24" s="19"/>
      <c r="G24" s="19"/>
      <c r="H24" s="19"/>
      <c r="I24" s="31">
        <f>I23</f>
        <v>1678.9868999999999</v>
      </c>
      <c r="J24" s="19"/>
      <c r="K24" s="19"/>
      <c r="L24" s="19"/>
    </row>
    <row r="25" spans="1:12" x14ac:dyDescent="0.2">
      <c r="A25" s="21"/>
      <c r="B25" s="21"/>
      <c r="C25" s="21"/>
      <c r="D25" s="21"/>
      <c r="E25" s="16"/>
      <c r="F25" s="16"/>
      <c r="G25" s="17"/>
      <c r="H25" s="17"/>
      <c r="I25" s="17"/>
      <c r="J25" s="17"/>
      <c r="K25" s="17"/>
      <c r="L25" s="16"/>
    </row>
    <row r="26" spans="1:12" x14ac:dyDescent="0.2">
      <c r="A26" s="23" t="s">
        <v>26</v>
      </c>
      <c r="B26" s="23"/>
      <c r="C26" s="23"/>
      <c r="D26" s="23"/>
      <c r="E26" s="3"/>
      <c r="F26" s="3"/>
      <c r="G26" s="4"/>
      <c r="H26" s="4"/>
      <c r="I26" s="4"/>
      <c r="J26" s="4"/>
      <c r="K26" s="4"/>
      <c r="L26" s="3"/>
    </row>
    <row r="27" spans="1:12" x14ac:dyDescent="0.2">
      <c r="A27" s="23" t="s">
        <v>27</v>
      </c>
      <c r="B27" s="23"/>
      <c r="C27" s="23"/>
      <c r="D27" s="23"/>
      <c r="E27" s="3"/>
      <c r="F27" s="3"/>
      <c r="G27" s="5">
        <f>I24</f>
        <v>1678.9868999999999</v>
      </c>
      <c r="H27" s="4"/>
      <c r="I27" s="4"/>
      <c r="J27" s="35">
        <v>0</v>
      </c>
      <c r="K27" s="6">
        <v>7.2999999999999995E-2</v>
      </c>
      <c r="L27" s="11">
        <f>G27*K27</f>
        <v>122.56604369999998</v>
      </c>
    </row>
    <row r="28" spans="1:12" x14ac:dyDescent="0.2">
      <c r="A28" s="23" t="s">
        <v>28</v>
      </c>
      <c r="B28" s="23"/>
      <c r="C28" s="23"/>
      <c r="D28" s="23"/>
      <c r="E28" s="3"/>
      <c r="F28" s="3"/>
      <c r="G28" s="5">
        <f>I24</f>
        <v>1678.9868999999999</v>
      </c>
      <c r="H28" s="4"/>
      <c r="I28" s="4"/>
      <c r="J28" s="35">
        <v>0</v>
      </c>
      <c r="K28" s="35"/>
      <c r="L28" s="36">
        <v>0</v>
      </c>
    </row>
    <row r="29" spans="1:12" x14ac:dyDescent="0.2">
      <c r="A29" s="23" t="s">
        <v>5</v>
      </c>
      <c r="B29" s="23"/>
      <c r="C29" s="23"/>
      <c r="D29" s="23"/>
      <c r="E29" s="3"/>
      <c r="F29" s="3"/>
      <c r="G29" s="4"/>
      <c r="H29" s="4"/>
      <c r="I29" s="3"/>
      <c r="J29" s="4">
        <v>64.349999999999994</v>
      </c>
      <c r="K29" s="35"/>
      <c r="L29" s="3">
        <v>64.349999999999994</v>
      </c>
    </row>
    <row r="30" spans="1:12" x14ac:dyDescent="0.2">
      <c r="A30" s="23"/>
      <c r="B30" s="23"/>
      <c r="C30" s="23"/>
      <c r="D30" s="23"/>
      <c r="E30" s="3"/>
      <c r="F30" s="4"/>
      <c r="G30" s="3"/>
      <c r="H30" s="4"/>
      <c r="I30" s="4"/>
      <c r="J30" s="3"/>
      <c r="K30" s="4"/>
      <c r="L30" s="4"/>
    </row>
    <row r="31" spans="1:12" x14ac:dyDescent="0.2">
      <c r="A31" s="33" t="s">
        <v>29</v>
      </c>
      <c r="E31" s="1"/>
      <c r="F31" s="4"/>
      <c r="G31" s="34">
        <f>I24</f>
        <v>1678.9868999999999</v>
      </c>
      <c r="H31" s="8">
        <v>2.4E-2</v>
      </c>
      <c r="I31" s="4"/>
      <c r="J31" s="34">
        <f>G31*H31</f>
        <v>40.295685599999999</v>
      </c>
      <c r="K31" s="18"/>
      <c r="L31" s="18">
        <v>0</v>
      </c>
    </row>
    <row r="32" spans="1:12" x14ac:dyDescent="0.2">
      <c r="A32" s="33" t="s">
        <v>30</v>
      </c>
      <c r="B32" s="23"/>
      <c r="C32" s="23"/>
      <c r="D32" s="23"/>
      <c r="E32" s="3"/>
      <c r="F32" s="4"/>
      <c r="G32" s="3"/>
      <c r="H32" s="4"/>
      <c r="I32" s="4"/>
      <c r="J32" s="3"/>
      <c r="K32" s="4"/>
      <c r="L32" s="4"/>
    </row>
    <row r="33" spans="1:12" x14ac:dyDescent="0.2">
      <c r="A33" s="23" t="s">
        <v>31</v>
      </c>
      <c r="B33" s="23"/>
      <c r="C33" s="23"/>
      <c r="D33" s="23"/>
      <c r="E33" s="3"/>
      <c r="F33" s="4"/>
      <c r="G33" s="11">
        <f>I24</f>
        <v>1678.9868999999999</v>
      </c>
      <c r="H33" s="10">
        <v>6.9000000000000006E-2</v>
      </c>
      <c r="I33" s="5"/>
      <c r="J33" s="11">
        <f>G33*H33</f>
        <v>115.8500961</v>
      </c>
      <c r="K33" s="6">
        <v>8.5500000000000007E-2</v>
      </c>
      <c r="L33" s="5">
        <f>G33*K33</f>
        <v>143.55337994999999</v>
      </c>
    </row>
    <row r="34" spans="1:12" x14ac:dyDescent="0.2">
      <c r="A34" s="23" t="s">
        <v>32</v>
      </c>
      <c r="B34" s="23"/>
      <c r="C34" s="23"/>
      <c r="D34" s="23"/>
      <c r="E34" s="3"/>
      <c r="F34" s="4"/>
      <c r="G34" s="11">
        <f>I24</f>
        <v>1678.9868999999999</v>
      </c>
      <c r="H34" s="6">
        <v>4.0000000000000001E-3</v>
      </c>
      <c r="I34" s="4"/>
      <c r="J34" s="11">
        <f>G34*H34</f>
        <v>6.7159475999999998</v>
      </c>
      <c r="K34" s="6">
        <v>1.9E-2</v>
      </c>
      <c r="L34" s="5">
        <f>G34*K34</f>
        <v>31.900751099999997</v>
      </c>
    </row>
    <row r="35" spans="1:12" x14ac:dyDescent="0.2">
      <c r="A35" s="23" t="s">
        <v>33</v>
      </c>
      <c r="B35" s="23"/>
      <c r="C35" s="23"/>
      <c r="D35" s="23"/>
      <c r="E35" s="3"/>
      <c r="F35" s="4"/>
      <c r="G35" s="11">
        <f>I24</f>
        <v>1678.9868999999999</v>
      </c>
      <c r="H35" s="6">
        <v>3.15E-2</v>
      </c>
      <c r="I35" s="4"/>
      <c r="J35" s="11">
        <f>G35*H35</f>
        <v>52.888087349999999</v>
      </c>
      <c r="K35" s="6">
        <v>4.7199999999999999E-2</v>
      </c>
      <c r="L35" s="5">
        <f>G35*K35</f>
        <v>79.248181679999988</v>
      </c>
    </row>
    <row r="36" spans="1:12" x14ac:dyDescent="0.2">
      <c r="A36" s="23"/>
      <c r="B36" s="23"/>
      <c r="C36" s="23"/>
      <c r="D36" s="23"/>
      <c r="E36" s="3"/>
      <c r="F36" s="4"/>
      <c r="G36" s="4"/>
      <c r="H36" s="4"/>
      <c r="I36" s="4"/>
      <c r="J36" s="4"/>
      <c r="K36" s="2"/>
      <c r="L36" s="3"/>
    </row>
    <row r="37" spans="1:12" x14ac:dyDescent="0.2">
      <c r="A37" s="33" t="s">
        <v>34</v>
      </c>
      <c r="B37" s="23"/>
      <c r="C37" s="23"/>
      <c r="D37" s="23"/>
      <c r="E37" s="3"/>
      <c r="F37" s="4"/>
      <c r="G37" s="5">
        <f>I24</f>
        <v>1678.9868999999999</v>
      </c>
      <c r="H37" s="4"/>
      <c r="I37" s="4"/>
      <c r="J37" s="4"/>
      <c r="K37" s="7">
        <v>3.4500000000000003E-2</v>
      </c>
      <c r="L37" s="11">
        <f>G37*K37</f>
        <v>57.925048050000001</v>
      </c>
    </row>
    <row r="38" spans="1:12" x14ac:dyDescent="0.2">
      <c r="A38" s="33" t="s">
        <v>35</v>
      </c>
      <c r="B38" s="23"/>
      <c r="C38" s="23"/>
      <c r="D38" s="23"/>
      <c r="E38" s="3"/>
      <c r="F38" s="4"/>
      <c r="G38" s="5">
        <f>I24</f>
        <v>1678.9868999999999</v>
      </c>
      <c r="H38" s="4"/>
      <c r="I38" s="4"/>
      <c r="J38" s="4"/>
      <c r="K38" s="2"/>
      <c r="L38" s="3"/>
    </row>
    <row r="39" spans="1:12" x14ac:dyDescent="0.2">
      <c r="A39" s="23"/>
      <c r="B39" s="23"/>
      <c r="C39" s="23"/>
      <c r="D39" s="23"/>
      <c r="E39" s="3"/>
      <c r="F39" s="4"/>
      <c r="G39" s="3"/>
      <c r="H39" s="4"/>
      <c r="I39" s="4"/>
      <c r="J39" s="4"/>
      <c r="K39" s="4"/>
      <c r="L39" s="3"/>
    </row>
    <row r="40" spans="1:12" x14ac:dyDescent="0.2">
      <c r="A40" s="23" t="s">
        <v>36</v>
      </c>
      <c r="B40" s="23"/>
      <c r="C40" s="23"/>
      <c r="D40" s="23"/>
      <c r="E40" s="3"/>
      <c r="F40" s="4"/>
      <c r="G40" s="4"/>
      <c r="H40" s="4"/>
      <c r="I40" s="4"/>
      <c r="J40" s="3"/>
      <c r="K40" s="4"/>
      <c r="L40" s="3"/>
    </row>
    <row r="41" spans="1:12" x14ac:dyDescent="0.2">
      <c r="A41" s="23" t="s">
        <v>37</v>
      </c>
      <c r="B41" s="23"/>
      <c r="C41" s="23"/>
      <c r="D41" s="23"/>
      <c r="E41" s="3"/>
      <c r="F41" s="4"/>
      <c r="G41" s="5">
        <f>(I24*0.9825)+L29</f>
        <v>1713.9546292499999</v>
      </c>
      <c r="H41" s="6">
        <v>2.4E-2</v>
      </c>
      <c r="I41" s="5"/>
      <c r="J41" s="5">
        <f>G41*H41</f>
        <v>41.134911101999997</v>
      </c>
      <c r="K41" s="3"/>
      <c r="L41" s="3"/>
    </row>
    <row r="42" spans="1:12" x14ac:dyDescent="0.2">
      <c r="A42" s="23" t="s">
        <v>38</v>
      </c>
      <c r="B42" s="23"/>
      <c r="C42" s="23"/>
      <c r="D42" s="23"/>
      <c r="E42" s="3"/>
      <c r="F42" s="4"/>
      <c r="G42" s="45">
        <f>((I24*0.9825)+L29)</f>
        <v>1713.9546292499999</v>
      </c>
      <c r="H42" s="6">
        <v>6.8000000000000005E-2</v>
      </c>
      <c r="I42" s="11"/>
      <c r="J42" s="5">
        <f>G42*H42</f>
        <v>116.54891478900001</v>
      </c>
      <c r="K42" s="3"/>
      <c r="L42" s="3"/>
    </row>
    <row r="43" spans="1:12" x14ac:dyDescent="0.2">
      <c r="A43" s="23" t="s">
        <v>58</v>
      </c>
      <c r="B43" s="23"/>
      <c r="C43" s="23"/>
      <c r="D43" s="23"/>
      <c r="E43" s="14"/>
      <c r="F43" s="15"/>
      <c r="G43" s="12">
        <f>G42</f>
        <v>1713.9546292499999</v>
      </c>
      <c r="H43" s="13">
        <v>5.0000000000000001E-3</v>
      </c>
      <c r="I43" s="15"/>
      <c r="J43" s="12">
        <f>G43*H43</f>
        <v>8.5697731462500002</v>
      </c>
      <c r="K43" s="15"/>
      <c r="L43" s="15"/>
    </row>
    <row r="44" spans="1:12" x14ac:dyDescent="0.2">
      <c r="A44" s="32" t="s">
        <v>39</v>
      </c>
      <c r="B44" s="29"/>
      <c r="C44" s="29"/>
      <c r="D44" s="29"/>
      <c r="E44" s="30"/>
      <c r="F44" s="19"/>
      <c r="G44" s="19"/>
      <c r="H44" s="19"/>
      <c r="I44" s="19"/>
      <c r="J44" s="19"/>
      <c r="K44" s="19"/>
      <c r="L44" s="30"/>
    </row>
    <row r="45" spans="1:12" x14ac:dyDescent="0.2">
      <c r="A45" s="20" t="s">
        <v>44</v>
      </c>
      <c r="B45" s="21"/>
      <c r="C45" s="21"/>
      <c r="D45" s="21"/>
      <c r="E45" s="16"/>
      <c r="F45" s="17">
        <v>22</v>
      </c>
      <c r="G45" s="37">
        <v>6.3</v>
      </c>
      <c r="H45" s="17"/>
      <c r="I45" s="38">
        <f>F45*G45</f>
        <v>138.6</v>
      </c>
      <c r="J45" s="38">
        <f>SUM(J29:J43)</f>
        <v>446.35341568724994</v>
      </c>
      <c r="K45" s="17"/>
      <c r="L45" s="48">
        <f>SUM(L27:L37)</f>
        <v>499.54340447999994</v>
      </c>
    </row>
    <row r="46" spans="1:12" x14ac:dyDescent="0.2">
      <c r="A46" s="20"/>
      <c r="B46" s="21"/>
      <c r="C46" s="21"/>
      <c r="D46" s="21"/>
      <c r="E46" s="16"/>
      <c r="F46" s="17"/>
      <c r="G46" s="17"/>
      <c r="H46" s="17"/>
      <c r="I46" s="17"/>
      <c r="J46" s="17"/>
      <c r="K46" s="17"/>
      <c r="L46" s="16"/>
    </row>
    <row r="47" spans="1:12" x14ac:dyDescent="0.2">
      <c r="A47" s="22" t="s">
        <v>40</v>
      </c>
      <c r="B47" s="23"/>
      <c r="C47" s="23"/>
      <c r="D47" s="23"/>
      <c r="E47" s="3"/>
      <c r="F47" s="4"/>
      <c r="G47" s="4"/>
      <c r="H47" s="4"/>
      <c r="I47" s="4"/>
      <c r="J47" s="4"/>
      <c r="K47" s="4"/>
      <c r="L47" s="3"/>
    </row>
    <row r="48" spans="1:12" x14ac:dyDescent="0.2">
      <c r="A48" s="22" t="s">
        <v>41</v>
      </c>
      <c r="B48" s="23"/>
      <c r="C48" s="23"/>
      <c r="D48" s="23"/>
      <c r="E48" s="3"/>
      <c r="F48" s="4"/>
      <c r="G48" s="4"/>
      <c r="H48" s="4"/>
      <c r="I48" s="4"/>
      <c r="J48" s="4"/>
      <c r="K48" s="4"/>
      <c r="L48" s="3"/>
    </row>
    <row r="49" spans="1:15" x14ac:dyDescent="0.2">
      <c r="A49" s="22" t="s">
        <v>42</v>
      </c>
      <c r="B49" s="23"/>
      <c r="C49" s="23"/>
      <c r="D49" s="23"/>
      <c r="E49" s="3"/>
      <c r="F49" s="4"/>
      <c r="G49" s="4"/>
      <c r="H49" s="4"/>
      <c r="I49" s="4"/>
      <c r="J49" s="4"/>
      <c r="K49" s="4"/>
      <c r="L49" s="3"/>
    </row>
    <row r="50" spans="1:15" x14ac:dyDescent="0.2">
      <c r="A50" s="22"/>
      <c r="B50" s="23"/>
      <c r="C50" s="23"/>
      <c r="D50" s="23"/>
      <c r="E50" s="3"/>
      <c r="F50" s="4"/>
      <c r="G50" s="4"/>
      <c r="H50" s="4"/>
      <c r="I50" s="4"/>
      <c r="J50" s="4"/>
      <c r="K50" s="4"/>
      <c r="L50" s="3"/>
    </row>
    <row r="51" spans="1:15" x14ac:dyDescent="0.2">
      <c r="A51" s="22"/>
      <c r="B51" s="23"/>
      <c r="C51" s="23"/>
      <c r="D51" s="23"/>
      <c r="E51" s="3"/>
      <c r="F51" s="4"/>
      <c r="G51" s="4"/>
      <c r="H51" s="4"/>
      <c r="I51" s="4"/>
      <c r="J51" s="4"/>
      <c r="K51" s="4"/>
      <c r="L51" s="3"/>
    </row>
    <row r="52" spans="1:15" x14ac:dyDescent="0.2">
      <c r="A52" s="24"/>
      <c r="B52" s="25"/>
      <c r="C52" s="25"/>
      <c r="D52" s="25"/>
      <c r="E52" s="14"/>
      <c r="F52" s="15"/>
      <c r="G52" s="15"/>
      <c r="H52" s="15"/>
      <c r="I52" s="15"/>
      <c r="J52" s="15"/>
      <c r="K52" s="15"/>
      <c r="L52" s="14"/>
    </row>
    <row r="53" spans="1:15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5" x14ac:dyDescent="0.2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16"/>
    </row>
    <row r="55" spans="1:15" x14ac:dyDescent="0.2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3"/>
    </row>
    <row r="56" spans="1:15" x14ac:dyDescent="0.2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1:15" x14ac:dyDescent="0.2">
      <c r="A57" s="39" t="s">
        <v>43</v>
      </c>
      <c r="B57" s="40"/>
      <c r="C57" s="40"/>
      <c r="D57" s="40"/>
      <c r="E57" s="40"/>
      <c r="F57" s="40"/>
      <c r="G57" s="40"/>
      <c r="H57" s="41"/>
      <c r="I57" s="40"/>
      <c r="J57" s="40"/>
      <c r="K57" s="40"/>
      <c r="L57" s="47">
        <f>I24-J45+I45</f>
        <v>1371.2334843127499</v>
      </c>
      <c r="O57" s="46"/>
    </row>
    <row r="59" spans="1:15" x14ac:dyDescent="0.2">
      <c r="A59" s="72" t="s">
        <v>45</v>
      </c>
      <c r="B59" s="73"/>
      <c r="C59" s="73"/>
      <c r="D59" s="73"/>
      <c r="E59" s="73"/>
      <c r="F59" s="74"/>
      <c r="G59" s="78" t="s">
        <v>0</v>
      </c>
      <c r="H59" s="79"/>
      <c r="I59" s="61" t="s">
        <v>47</v>
      </c>
      <c r="J59" s="63"/>
      <c r="K59" s="61" t="s">
        <v>48</v>
      </c>
      <c r="L59" s="63"/>
      <c r="N59" s="46"/>
    </row>
    <row r="60" spans="1:15" x14ac:dyDescent="0.2">
      <c r="A60" s="75"/>
      <c r="B60" s="76"/>
      <c r="C60" s="76"/>
      <c r="D60" s="76"/>
      <c r="E60" s="76"/>
      <c r="F60" s="77"/>
      <c r="G60" s="80"/>
      <c r="H60" s="81"/>
      <c r="I60" s="64"/>
      <c r="J60" s="66"/>
      <c r="K60" s="64"/>
      <c r="L60" s="66"/>
    </row>
    <row r="61" spans="1:15" x14ac:dyDescent="0.2">
      <c r="A61" s="28" t="s">
        <v>46</v>
      </c>
      <c r="B61" s="29"/>
      <c r="C61" s="29"/>
      <c r="D61" s="29"/>
      <c r="E61" s="29"/>
      <c r="F61" s="30"/>
      <c r="G61" s="56">
        <f>L57</f>
        <v>1371.2334843127499</v>
      </c>
      <c r="H61" s="57"/>
      <c r="I61" s="82">
        <v>1.4E-2</v>
      </c>
      <c r="J61" s="83"/>
      <c r="K61" s="56">
        <f>G61*I61</f>
        <v>19.197268780378497</v>
      </c>
      <c r="L61" s="84"/>
    </row>
    <row r="62" spans="1:15" x14ac:dyDescent="0.2">
      <c r="K62" s="58" t="s">
        <v>49</v>
      </c>
      <c r="L62" s="59"/>
    </row>
    <row r="63" spans="1:15" x14ac:dyDescent="0.2">
      <c r="K63" s="56">
        <f>L57-K61</f>
        <v>1352.0362155323714</v>
      </c>
      <c r="L63" s="57"/>
    </row>
  </sheetData>
  <mergeCells count="17">
    <mergeCell ref="K61:L61"/>
    <mergeCell ref="K63:L63"/>
    <mergeCell ref="G2:L5"/>
    <mergeCell ref="L21:L22"/>
    <mergeCell ref="A59:F60"/>
    <mergeCell ref="G59:H60"/>
    <mergeCell ref="I59:J60"/>
    <mergeCell ref="K59:L60"/>
    <mergeCell ref="K62:L62"/>
    <mergeCell ref="I61:J61"/>
    <mergeCell ref="A21:E22"/>
    <mergeCell ref="F21:F22"/>
    <mergeCell ref="G21:G22"/>
    <mergeCell ref="H21:H22"/>
    <mergeCell ref="I21:J21"/>
    <mergeCell ref="K21:K22"/>
    <mergeCell ref="G61:H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Sources </vt:lpstr>
      <vt:lpstr>Janvier 2022</vt:lpstr>
      <vt:lpstr>Février 2022</vt:lpstr>
      <vt:lpstr>Mars 2022</vt:lpstr>
      <vt:lpstr>Avril 2022</vt:lpstr>
      <vt:lpstr>Mai 2022</vt:lpstr>
      <vt:lpstr>Juin 2022</vt:lpstr>
      <vt:lpstr>Juillet 2022</vt:lpstr>
      <vt:lpstr>Août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2022-09-02T08:05:41Z</dcterms:created>
  <dcterms:modified xsi:type="dcterms:W3CDTF">2022-09-07T18:35:39Z</dcterms:modified>
</cp:coreProperties>
</file>