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onaute/Desktop/Licence RH/ATP/"/>
    </mc:Choice>
  </mc:AlternateContent>
  <xr:revisionPtr revIDLastSave="0" documentId="13_ncr:1_{4CA00BCB-80E4-134E-9CE9-070CB223535B}" xr6:coauthVersionLast="47" xr6:coauthVersionMax="47" xr10:uidLastSave="{00000000-0000-0000-0000-000000000000}"/>
  <bookViews>
    <workbookView xWindow="760" yWindow="500" windowWidth="28040" windowHeight="16280" activeTab="7" xr2:uid="{C0AF50B8-73A7-4C4D-B376-2848D2867830}"/>
  </bookViews>
  <sheets>
    <sheet name="Janvier" sheetId="18" r:id="rId1"/>
    <sheet name="Fevrier" sheetId="17" r:id="rId2"/>
    <sheet name="Mars" sheetId="16" r:id="rId3"/>
    <sheet name="Avril" sheetId="15" r:id="rId4"/>
    <sheet name="Mai" sheetId="14" r:id="rId5"/>
    <sheet name="Juin" sheetId="13" r:id="rId6"/>
    <sheet name="Juillet" sheetId="8" r:id="rId7"/>
    <sheet name="Aout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8" l="1"/>
  <c r="L22" i="18"/>
  <c r="L24" i="18" s="1"/>
  <c r="L23" i="17"/>
  <c r="L22" i="17"/>
  <c r="L24" i="17" s="1"/>
  <c r="L23" i="16"/>
  <c r="L22" i="16"/>
  <c r="L24" i="16" s="1"/>
  <c r="L23" i="15"/>
  <c r="L22" i="15"/>
  <c r="L24" i="15" s="1"/>
  <c r="L23" i="14"/>
  <c r="L22" i="14"/>
  <c r="L24" i="14" s="1"/>
  <c r="L23" i="13"/>
  <c r="L22" i="13"/>
  <c r="L24" i="13" s="1"/>
  <c r="L23" i="12"/>
  <c r="L22" i="12"/>
  <c r="L24" i="12" s="1"/>
  <c r="L67" i="8"/>
  <c r="L49" i="8"/>
  <c r="L48" i="8"/>
  <c r="J48" i="8"/>
  <c r="L46" i="8"/>
  <c r="O46" i="8"/>
  <c r="L35" i="8"/>
  <c r="O35" i="8"/>
  <c r="M35" i="8"/>
  <c r="J35" i="8"/>
  <c r="L23" i="8"/>
  <c r="L22" i="8"/>
  <c r="L24" i="8" s="1"/>
  <c r="J28" i="18" l="1"/>
  <c r="J42" i="18"/>
  <c r="L42" i="18" s="1"/>
  <c r="J40" i="18"/>
  <c r="L40" i="18" s="1"/>
  <c r="M36" i="18"/>
  <c r="O36" i="18" s="1"/>
  <c r="J35" i="18"/>
  <c r="L35" i="18" s="1"/>
  <c r="J34" i="18"/>
  <c r="L34" i="18" s="1"/>
  <c r="J33" i="18"/>
  <c r="L33" i="18" s="1"/>
  <c r="J30" i="18"/>
  <c r="L30" i="18" s="1"/>
  <c r="M37" i="18"/>
  <c r="O37" i="18" s="1"/>
  <c r="M34" i="18"/>
  <c r="O34" i="18" s="1"/>
  <c r="M31" i="18"/>
  <c r="O31" i="18" s="1"/>
  <c r="J41" i="18"/>
  <c r="L41" i="18" s="1"/>
  <c r="M35" i="18"/>
  <c r="O35" i="18" s="1"/>
  <c r="M33" i="18"/>
  <c r="O33" i="18" s="1"/>
  <c r="M29" i="18"/>
  <c r="O29" i="18" s="1"/>
  <c r="J28" i="17"/>
  <c r="J42" i="17"/>
  <c r="L42" i="17" s="1"/>
  <c r="J40" i="17"/>
  <c r="L40" i="17" s="1"/>
  <c r="M36" i="17"/>
  <c r="O36" i="17" s="1"/>
  <c r="J35" i="17"/>
  <c r="L35" i="17" s="1"/>
  <c r="J34" i="17"/>
  <c r="L34" i="17" s="1"/>
  <c r="J33" i="17"/>
  <c r="L33" i="17" s="1"/>
  <c r="J30" i="17"/>
  <c r="L30" i="17" s="1"/>
  <c r="J41" i="17"/>
  <c r="L41" i="17" s="1"/>
  <c r="M35" i="17"/>
  <c r="O35" i="17" s="1"/>
  <c r="M34" i="17"/>
  <c r="O34" i="17" s="1"/>
  <c r="M33" i="17"/>
  <c r="O33" i="17" s="1"/>
  <c r="M31" i="17"/>
  <c r="O31" i="17" s="1"/>
  <c r="M29" i="17"/>
  <c r="O29" i="17" s="1"/>
  <c r="M37" i="17"/>
  <c r="O37" i="17" s="1"/>
  <c r="J28" i="16"/>
  <c r="J40" i="16"/>
  <c r="L40" i="16" s="1"/>
  <c r="M36" i="16"/>
  <c r="O36" i="16" s="1"/>
  <c r="J34" i="16"/>
  <c r="L34" i="16" s="1"/>
  <c r="J30" i="16"/>
  <c r="L30" i="16" s="1"/>
  <c r="J42" i="16"/>
  <c r="L42" i="16" s="1"/>
  <c r="J35" i="16"/>
  <c r="L35" i="16" s="1"/>
  <c r="J33" i="16"/>
  <c r="L33" i="16" s="1"/>
  <c r="M37" i="16"/>
  <c r="O37" i="16" s="1"/>
  <c r="M35" i="16"/>
  <c r="O35" i="16" s="1"/>
  <c r="M33" i="16"/>
  <c r="O33" i="16" s="1"/>
  <c r="M29" i="16"/>
  <c r="O29" i="16" s="1"/>
  <c r="J41" i="16"/>
  <c r="L41" i="16" s="1"/>
  <c r="M34" i="16"/>
  <c r="O34" i="16" s="1"/>
  <c r="M31" i="16"/>
  <c r="O31" i="16" s="1"/>
  <c r="J28" i="15"/>
  <c r="J42" i="15"/>
  <c r="L42" i="15" s="1"/>
  <c r="J40" i="15"/>
  <c r="L40" i="15" s="1"/>
  <c r="M36" i="15"/>
  <c r="O36" i="15" s="1"/>
  <c r="J35" i="15"/>
  <c r="L35" i="15" s="1"/>
  <c r="J33" i="15"/>
  <c r="L33" i="15" s="1"/>
  <c r="J30" i="15"/>
  <c r="L30" i="15" s="1"/>
  <c r="J41" i="15"/>
  <c r="L41" i="15" s="1"/>
  <c r="M35" i="15"/>
  <c r="O35" i="15" s="1"/>
  <c r="M31" i="15"/>
  <c r="O31" i="15" s="1"/>
  <c r="J34" i="15"/>
  <c r="L34" i="15" s="1"/>
  <c r="M37" i="15"/>
  <c r="O37" i="15" s="1"/>
  <c r="M34" i="15"/>
  <c r="O34" i="15" s="1"/>
  <c r="M33" i="15"/>
  <c r="O33" i="15" s="1"/>
  <c r="M29" i="15"/>
  <c r="O29" i="15" s="1"/>
  <c r="J28" i="14"/>
  <c r="J41" i="14"/>
  <c r="L41" i="14" s="1"/>
  <c r="M37" i="14"/>
  <c r="O37" i="14" s="1"/>
  <c r="M35" i="14"/>
  <c r="O35" i="14" s="1"/>
  <c r="M34" i="14"/>
  <c r="O34" i="14" s="1"/>
  <c r="M33" i="14"/>
  <c r="O33" i="14" s="1"/>
  <c r="M31" i="14"/>
  <c r="O31" i="14" s="1"/>
  <c r="M29" i="14"/>
  <c r="O29" i="14" s="1"/>
  <c r="J42" i="14"/>
  <c r="L42" i="14" s="1"/>
  <c r="J40" i="14"/>
  <c r="L40" i="14" s="1"/>
  <c r="M36" i="14"/>
  <c r="O36" i="14" s="1"/>
  <c r="J35" i="14"/>
  <c r="L35" i="14" s="1"/>
  <c r="J34" i="14"/>
  <c r="L34" i="14" s="1"/>
  <c r="J33" i="14"/>
  <c r="L33" i="14" s="1"/>
  <c r="J30" i="14"/>
  <c r="L30" i="14" s="1"/>
  <c r="J28" i="13"/>
  <c r="J41" i="13"/>
  <c r="L41" i="13" s="1"/>
  <c r="M35" i="13"/>
  <c r="O35" i="13" s="1"/>
  <c r="M33" i="13"/>
  <c r="O33" i="13" s="1"/>
  <c r="M29" i="13"/>
  <c r="O29" i="13" s="1"/>
  <c r="J42" i="13"/>
  <c r="L42" i="13" s="1"/>
  <c r="J40" i="13"/>
  <c r="L40" i="13" s="1"/>
  <c r="M36" i="13"/>
  <c r="O36" i="13" s="1"/>
  <c r="J35" i="13"/>
  <c r="L35" i="13" s="1"/>
  <c r="J34" i="13"/>
  <c r="L34" i="13" s="1"/>
  <c r="J33" i="13"/>
  <c r="L33" i="13" s="1"/>
  <c r="J30" i="13"/>
  <c r="L30" i="13" s="1"/>
  <c r="M37" i="13"/>
  <c r="O37" i="13" s="1"/>
  <c r="M34" i="13"/>
  <c r="O34" i="13" s="1"/>
  <c r="M31" i="13"/>
  <c r="O31" i="13" s="1"/>
  <c r="J28" i="12"/>
  <c r="M37" i="12"/>
  <c r="O37" i="12" s="1"/>
  <c r="M33" i="12"/>
  <c r="O33" i="12" s="1"/>
  <c r="M29" i="12"/>
  <c r="O29" i="12" s="1"/>
  <c r="J42" i="12"/>
  <c r="L42" i="12" s="1"/>
  <c r="J40" i="12"/>
  <c r="L40" i="12" s="1"/>
  <c r="M36" i="12"/>
  <c r="O36" i="12" s="1"/>
  <c r="J35" i="12"/>
  <c r="L35" i="12" s="1"/>
  <c r="J34" i="12"/>
  <c r="L34" i="12" s="1"/>
  <c r="J33" i="12"/>
  <c r="L33" i="12" s="1"/>
  <c r="J30" i="12"/>
  <c r="L30" i="12" s="1"/>
  <c r="J41" i="12"/>
  <c r="L41" i="12" s="1"/>
  <c r="M35" i="12"/>
  <c r="O35" i="12" s="1"/>
  <c r="M34" i="12"/>
  <c r="O34" i="12" s="1"/>
  <c r="M31" i="12"/>
  <c r="O31" i="12" s="1"/>
  <c r="J41" i="8"/>
  <c r="L41" i="8" s="1"/>
  <c r="J28" i="8"/>
  <c r="M37" i="8"/>
  <c r="O37" i="8" s="1"/>
  <c r="M36" i="8"/>
  <c r="O36" i="8" s="1"/>
  <c r="J34" i="8"/>
  <c r="L34" i="8" s="1"/>
  <c r="J33" i="8"/>
  <c r="L33" i="8" s="1"/>
  <c r="J30" i="8"/>
  <c r="L30" i="8" s="1"/>
  <c r="J42" i="8"/>
  <c r="L42" i="8" s="1"/>
  <c r="J40" i="8"/>
  <c r="L40" i="8" s="1"/>
  <c r="M34" i="8"/>
  <c r="O34" i="8" s="1"/>
  <c r="M31" i="8"/>
  <c r="O31" i="8" s="1"/>
  <c r="M33" i="8"/>
  <c r="O33" i="8" s="1"/>
  <c r="M29" i="8"/>
  <c r="O29" i="8" s="1"/>
  <c r="O46" i="18" l="1"/>
  <c r="L46" i="18"/>
  <c r="L47" i="18" s="1"/>
  <c r="L46" i="17"/>
  <c r="L47" i="17" s="1"/>
  <c r="O46" i="17"/>
  <c r="L46" i="16"/>
  <c r="L47" i="16" s="1"/>
  <c r="O46" i="16"/>
  <c r="L46" i="15"/>
  <c r="L47" i="15" s="1"/>
  <c r="O46" i="15"/>
  <c r="L46" i="14"/>
  <c r="L47" i="14" s="1"/>
  <c r="O46" i="14"/>
  <c r="L46" i="13"/>
  <c r="L47" i="13" s="1"/>
  <c r="O46" i="13"/>
  <c r="L46" i="12"/>
  <c r="L47" i="12" s="1"/>
  <c r="J48" i="12"/>
  <c r="L48" i="12" s="1"/>
  <c r="N60" i="12"/>
  <c r="L49" i="12"/>
  <c r="L67" i="12" s="1"/>
  <c r="O46" i="12"/>
  <c r="L47" i="8"/>
  <c r="N60" i="8" s="1"/>
  <c r="J48" i="18" l="1"/>
  <c r="L48" i="18" s="1"/>
  <c r="L49" i="18" s="1"/>
  <c r="L67" i="18" s="1"/>
  <c r="N60" i="18"/>
  <c r="J48" i="17"/>
  <c r="L48" i="17" s="1"/>
  <c r="L49" i="17" s="1"/>
  <c r="L67" i="17" s="1"/>
  <c r="N60" i="17"/>
  <c r="J48" i="16"/>
  <c r="L48" i="16" s="1"/>
  <c r="L49" i="16" s="1"/>
  <c r="L67" i="16" s="1"/>
  <c r="N60" i="16"/>
  <c r="J48" i="15"/>
  <c r="L48" i="15" s="1"/>
  <c r="L49" i="15" s="1"/>
  <c r="L67" i="15" s="1"/>
  <c r="N60" i="15"/>
  <c r="J48" i="14"/>
  <c r="L48" i="14" s="1"/>
  <c r="L49" i="14" s="1"/>
  <c r="L67" i="14" s="1"/>
  <c r="N60" i="14"/>
  <c r="J48" i="13"/>
  <c r="L48" i="13" s="1"/>
  <c r="L49" i="13" s="1"/>
  <c r="L67" i="13" s="1"/>
  <c r="N60" i="13"/>
</calcChain>
</file>

<file path=xl/sharedStrings.xml><?xml version="1.0" encoding="utf-8"?>
<sst xmlns="http://schemas.openxmlformats.org/spreadsheetml/2006/main" count="432" uniqueCount="50">
  <si>
    <t>BULLETIN DE PAIE</t>
  </si>
  <si>
    <t>Période du 01/08/2022 au 31/08/2022</t>
  </si>
  <si>
    <t>Code</t>
  </si>
  <si>
    <t>Cotisations salarié</t>
  </si>
  <si>
    <t>Base</t>
  </si>
  <si>
    <t>Taux</t>
  </si>
  <si>
    <t>Montant</t>
  </si>
  <si>
    <t>Cotisation employeur</t>
  </si>
  <si>
    <t xml:space="preserve">Base </t>
  </si>
  <si>
    <t>SARL NEGOFRUIT</t>
  </si>
  <si>
    <t>Montpellier</t>
  </si>
  <si>
    <t>NAF</t>
  </si>
  <si>
    <t>51.3A</t>
  </si>
  <si>
    <t>Francois valls</t>
  </si>
  <si>
    <t>Née 13/07/1998</t>
  </si>
  <si>
    <t>Emballeur-manutentionnaire</t>
  </si>
  <si>
    <t xml:space="preserve">Date d'ancienneté </t>
  </si>
  <si>
    <t>Salaire brut</t>
  </si>
  <si>
    <t>SALAIRE BRUT</t>
  </si>
  <si>
    <t>SANTE</t>
  </si>
  <si>
    <t>Complémentaire santé</t>
  </si>
  <si>
    <t>A03</t>
  </si>
  <si>
    <t>Accidents du travail-maladies Professionnelles</t>
  </si>
  <si>
    <t>Retraite</t>
  </si>
  <si>
    <t xml:space="preserve">Panier repas </t>
  </si>
  <si>
    <t>NET A PAYER AVANT IMPOTS SUR LE REVENUE</t>
  </si>
  <si>
    <t>Impôt sur le revenu</t>
  </si>
  <si>
    <t>Taux Personnalisé</t>
  </si>
  <si>
    <t xml:space="preserve">NET A PAYER </t>
  </si>
  <si>
    <t>Sécurité scociale déplafonné</t>
  </si>
  <si>
    <t>Contribution assurance Chômage</t>
  </si>
  <si>
    <t xml:space="preserve">Net imposable </t>
  </si>
  <si>
    <t>Retenue à la source</t>
  </si>
  <si>
    <t>Citographie:</t>
  </si>
  <si>
    <t>https://www.urssaf.fr/portail/home/taux-et-baremes/taux-de-cotisations/les-employeurs/les-taux-de-cotisations-de-droit.html</t>
  </si>
  <si>
    <t>https://www.coover.fr/modeles/comptabilite/fiche-de-paie-gratuite</t>
  </si>
  <si>
    <t xml:space="preserve">Auté </t>
  </si>
  <si>
    <t>Manon</t>
  </si>
  <si>
    <t>Date du jour</t>
  </si>
  <si>
    <t>Heure à 100%</t>
  </si>
  <si>
    <t>Securité sociale plafonnée</t>
  </si>
  <si>
    <t>Autre contributions dues par l'employeur</t>
  </si>
  <si>
    <t>CSG déduct. De l'impot sur le revenu</t>
  </si>
  <si>
    <t>CSG/CRDS non déduct. De l'impot sur le revenu</t>
  </si>
  <si>
    <t>Sécurité sociale- Maladie Maternité Invalidité Décès</t>
  </si>
  <si>
    <t>Complémentaire incapacité -invalidité décès</t>
  </si>
  <si>
    <t>Famille</t>
  </si>
  <si>
    <t>TOTAL DES COTISATIONS ET DES CONTRIBUTIONS</t>
  </si>
  <si>
    <t>Exonération des cotisations employeur</t>
  </si>
  <si>
    <t>Complémentaire Tranche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</si>
</sst>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0" fontId="0" fillId="2" borderId="0" xfId="0" applyFill="1" applyBorder="1" applyAlignment="1">
      <alignment vertical="top"/>
    </xf>
    <xf numFmtId="0" fontId="0" fillId="0" borderId="0" xfId="0" applyBorder="1"/>
    <xf numFmtId="0" fontId="4" fillId="2" borderId="2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/>
    <xf numFmtId="0" fontId="3" fillId="2" borderId="5" xfId="0" applyFont="1" applyFill="1" applyBorder="1" applyAlignment="1">
      <alignment vertical="top"/>
    </xf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2" borderId="12" xfId="0" applyFill="1" applyBorder="1"/>
    <xf numFmtId="0" fontId="4" fillId="0" borderId="2" xfId="0" applyFont="1" applyBorder="1"/>
    <xf numFmtId="0" fontId="2" fillId="0" borderId="0" xfId="0" applyFont="1"/>
    <xf numFmtId="10" fontId="0" fillId="0" borderId="11" xfId="0" applyNumberForma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0" fontId="0" fillId="0" borderId="0" xfId="0" applyNumberFormat="1" applyBorder="1"/>
    <xf numFmtId="10" fontId="0" fillId="0" borderId="6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1" xfId="0" applyBorder="1"/>
    <xf numFmtId="0" fontId="0" fillId="0" borderId="19" xfId="0" applyBorder="1" applyAlignment="1"/>
    <xf numFmtId="0" fontId="0" fillId="0" borderId="20" xfId="0" applyBorder="1" applyAlignment="1"/>
    <xf numFmtId="0" fontId="2" fillId="0" borderId="0" xfId="0" applyFont="1" applyBorder="1"/>
    <xf numFmtId="0" fontId="2" fillId="2" borderId="5" xfId="0" applyFont="1" applyFill="1" applyBorder="1" applyAlignment="1"/>
    <xf numFmtId="0" fontId="2" fillId="2" borderId="0" xfId="0" applyFont="1" applyFill="1" applyAlignment="1"/>
    <xf numFmtId="0" fontId="5" fillId="0" borderId="0" xfId="2"/>
    <xf numFmtId="14" fontId="0" fillId="0" borderId="0" xfId="1" applyNumberFormat="1" applyFont="1"/>
    <xf numFmtId="14" fontId="0" fillId="0" borderId="0" xfId="1" applyNumberFormat="1" applyFont="1" applyBorder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9" fontId="0" fillId="0" borderId="6" xfId="0" applyNumberForma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over.fr/modeles/comptabilite/fiche-de-paie-gratui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C041-FC46-6A44-A1C9-10E23F01773B}">
  <dimension ref="B2:Q72"/>
  <sheetViews>
    <sheetView topLeftCell="A33" zoomScale="98" workbookViewId="0">
      <selection activeCell="K23" sqref="K23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10.57</v>
      </c>
      <c r="L22" s="3">
        <f>J22*K22</f>
        <v>1603.1518999999998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1741.7518999999998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1741.7518999999998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1741.7518999999998</v>
      </c>
      <c r="N29" s="47">
        <v>7.0000000000000007E-2</v>
      </c>
      <c r="O29" s="10">
        <f>M29*N29</f>
        <v>121.92263299999999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1741.7518999999998</v>
      </c>
      <c r="K30" s="26">
        <v>8.0000000000000002E-3</v>
      </c>
      <c r="L30" s="3">
        <f>J30*K30</f>
        <v>13.934015199999997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1741.7518999999998</v>
      </c>
      <c r="N31" s="31">
        <v>2.4500000000000001E-2</v>
      </c>
      <c r="O31" s="10">
        <f>M31*N31</f>
        <v>42.672921549999998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1741.7518999999998</v>
      </c>
      <c r="K33" s="26">
        <v>6.9000000000000006E-2</v>
      </c>
      <c r="L33" s="3">
        <f>J33*K33</f>
        <v>120.18088109999999</v>
      </c>
      <c r="M33" s="20">
        <f>L24</f>
        <v>1741.7518999999998</v>
      </c>
      <c r="N33" s="31">
        <v>8.5500000000000007E-2</v>
      </c>
      <c r="O33" s="10">
        <f>M33*N33</f>
        <v>148.91978745</v>
      </c>
    </row>
    <row r="34" spans="2:15" x14ac:dyDescent="0.2">
      <c r="B34" s="20"/>
      <c r="C34" s="44" t="s">
        <v>29</v>
      </c>
      <c r="J34" s="20">
        <f>L24</f>
        <v>1741.7518999999998</v>
      </c>
      <c r="K34" s="26">
        <v>4.0000000000000001E-3</v>
      </c>
      <c r="L34" s="3">
        <f>J34*K34</f>
        <v>6.9670075999999987</v>
      </c>
      <c r="M34" s="20">
        <f>L24</f>
        <v>1741.7518999999998</v>
      </c>
      <c r="N34" s="31">
        <v>1.9E-2</v>
      </c>
      <c r="O34" s="10">
        <f>M34*N34</f>
        <v>33.093286099999993</v>
      </c>
    </row>
    <row r="35" spans="2:15" x14ac:dyDescent="0.2">
      <c r="B35" s="20"/>
      <c r="C35" s="44" t="s">
        <v>49</v>
      </c>
      <c r="J35" s="20">
        <f>L24</f>
        <v>1741.7518999999998</v>
      </c>
      <c r="K35" s="30">
        <v>4.0099999999999997E-2</v>
      </c>
      <c r="L35" s="3">
        <f>J35*K35</f>
        <v>69.84425118999998</v>
      </c>
      <c r="M35" s="20">
        <f>L24</f>
        <v>1741.7518999999998</v>
      </c>
      <c r="N35" s="31">
        <v>6.0100000000000001E-2</v>
      </c>
      <c r="O35" s="10">
        <f>M35*N35</f>
        <v>104.67928918999999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1741.7518999999998</v>
      </c>
      <c r="N36" s="31">
        <v>3.4459999999999998E-2</v>
      </c>
      <c r="O36" s="10">
        <f>M36*N36</f>
        <v>60.020770473999988</v>
      </c>
    </row>
    <row r="37" spans="2:15" x14ac:dyDescent="0.2">
      <c r="B37" s="20"/>
      <c r="C37" s="44" t="s">
        <v>46</v>
      </c>
      <c r="J37" s="20"/>
      <c r="L37" s="3"/>
      <c r="M37" s="20">
        <f>L24</f>
        <v>1741.7518999999998</v>
      </c>
      <c r="N37" s="31">
        <v>4.2000000000000003E-2</v>
      </c>
      <c r="O37" s="10">
        <f>M37*N37</f>
        <v>73.153579799999989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1741.7518999999998</v>
      </c>
      <c r="K40" s="26">
        <v>2.9000000000000001E-2</v>
      </c>
      <c r="L40" s="3">
        <f>J40*K40</f>
        <v>50.510805099999992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1741.7518999999998</v>
      </c>
      <c r="K41" s="26">
        <v>6.8000000000000005E-2</v>
      </c>
      <c r="L41" s="3">
        <f>J41*K41</f>
        <v>118.4391292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1741.7518999999998</v>
      </c>
      <c r="K42" s="26">
        <v>5.0000000000000001E-3</v>
      </c>
      <c r="L42" s="3">
        <f>J42*K42</f>
        <v>8.7087594999999993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314.33484888999999</v>
      </c>
      <c r="M46" s="20"/>
      <c r="N46" s="10"/>
      <c r="O46" s="10">
        <f>O29+O31+O33+O34+O36+O35+O37+O28</f>
        <v>648.81226756399997</v>
      </c>
    </row>
    <row r="47" spans="2:15" x14ac:dyDescent="0.2">
      <c r="B47" s="20"/>
      <c r="J47" s="20"/>
      <c r="K47" s="20"/>
      <c r="L47" s="38">
        <f>L24-L46</f>
        <v>1427.4170511099996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1427.4170511099996</v>
      </c>
      <c r="K48" s="26">
        <v>1.4E-2</v>
      </c>
      <c r="L48" s="3">
        <f>J48*K48</f>
        <v>19.983838715539996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1407.4332123944596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1427.4170511099996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1407.4332123944596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CD01088A-AE0D-0044-82E3-440019A3FF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B0836-E590-BE44-8405-ED6CFA032773}">
  <dimension ref="B2:Q72"/>
  <sheetViews>
    <sheetView topLeftCell="A13" zoomScale="98" workbookViewId="0">
      <selection activeCell="K23" sqref="K23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10.57</v>
      </c>
      <c r="L22" s="3">
        <f>J22*K22</f>
        <v>1603.1518999999998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1741.7518999999998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1741.7518999999998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1741.7518999999998</v>
      </c>
      <c r="N29" s="47">
        <v>7.0000000000000007E-2</v>
      </c>
      <c r="O29" s="10">
        <f>M29*N29</f>
        <v>121.92263299999999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1741.7518999999998</v>
      </c>
      <c r="K30" s="26">
        <v>8.0000000000000002E-3</v>
      </c>
      <c r="L30" s="3">
        <f>J30*K30</f>
        <v>13.934015199999997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1741.7518999999998</v>
      </c>
      <c r="N31" s="31">
        <v>2.4500000000000001E-2</v>
      </c>
      <c r="O31" s="10">
        <f>M31*N31</f>
        <v>42.672921549999998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1741.7518999999998</v>
      </c>
      <c r="K33" s="26">
        <v>6.9000000000000006E-2</v>
      </c>
      <c r="L33" s="3">
        <f>J33*K33</f>
        <v>120.18088109999999</v>
      </c>
      <c r="M33" s="20">
        <f>L24</f>
        <v>1741.7518999999998</v>
      </c>
      <c r="N33" s="31">
        <v>8.5500000000000007E-2</v>
      </c>
      <c r="O33" s="10">
        <f>M33*N33</f>
        <v>148.91978745</v>
      </c>
    </row>
    <row r="34" spans="2:15" x14ac:dyDescent="0.2">
      <c r="B34" s="20"/>
      <c r="C34" s="44" t="s">
        <v>29</v>
      </c>
      <c r="J34" s="20">
        <f>L24</f>
        <v>1741.7518999999998</v>
      </c>
      <c r="K34" s="26">
        <v>4.0000000000000001E-3</v>
      </c>
      <c r="L34" s="3">
        <f>J34*K34</f>
        <v>6.9670075999999987</v>
      </c>
      <c r="M34" s="20">
        <f>L24</f>
        <v>1741.7518999999998</v>
      </c>
      <c r="N34" s="31">
        <v>1.9E-2</v>
      </c>
      <c r="O34" s="10">
        <f>M34*N34</f>
        <v>33.093286099999993</v>
      </c>
    </row>
    <row r="35" spans="2:15" x14ac:dyDescent="0.2">
      <c r="B35" s="20"/>
      <c r="C35" s="44" t="s">
        <v>49</v>
      </c>
      <c r="J35" s="20">
        <f>L24</f>
        <v>1741.7518999999998</v>
      </c>
      <c r="K35" s="30">
        <v>4.0099999999999997E-2</v>
      </c>
      <c r="L35" s="3">
        <f>J35*K35</f>
        <v>69.84425118999998</v>
      </c>
      <c r="M35" s="20">
        <f>L24</f>
        <v>1741.7518999999998</v>
      </c>
      <c r="N35" s="31">
        <v>6.0100000000000001E-2</v>
      </c>
      <c r="O35" s="10">
        <f>M35*N35</f>
        <v>104.67928918999999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1741.7518999999998</v>
      </c>
      <c r="N36" s="31">
        <v>3.4459999999999998E-2</v>
      </c>
      <c r="O36" s="10">
        <f>M36*N36</f>
        <v>60.020770473999988</v>
      </c>
    </row>
    <row r="37" spans="2:15" x14ac:dyDescent="0.2">
      <c r="B37" s="20"/>
      <c r="C37" s="44" t="s">
        <v>46</v>
      </c>
      <c r="J37" s="20"/>
      <c r="L37" s="3"/>
      <c r="M37" s="20">
        <f>L24</f>
        <v>1741.7518999999998</v>
      </c>
      <c r="N37" s="31">
        <v>4.2000000000000003E-2</v>
      </c>
      <c r="O37" s="10">
        <f>M37*N37</f>
        <v>73.153579799999989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1741.7518999999998</v>
      </c>
      <c r="K40" s="26">
        <v>2.9000000000000001E-2</v>
      </c>
      <c r="L40" s="3">
        <f>J40*K40</f>
        <v>50.510805099999992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1741.7518999999998</v>
      </c>
      <c r="K41" s="26">
        <v>6.8000000000000005E-2</v>
      </c>
      <c r="L41" s="3">
        <f>J41*K41</f>
        <v>118.4391292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1741.7518999999998</v>
      </c>
      <c r="K42" s="26">
        <v>5.0000000000000001E-3</v>
      </c>
      <c r="L42" s="3">
        <f>J42*K42</f>
        <v>8.7087594999999993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314.33484888999999</v>
      </c>
      <c r="M46" s="20"/>
      <c r="N46" s="10"/>
      <c r="O46" s="10">
        <f>O29+O31+O33+O34+O36+O35+O37+O28</f>
        <v>648.81226756399997</v>
      </c>
    </row>
    <row r="47" spans="2:15" x14ac:dyDescent="0.2">
      <c r="B47" s="20"/>
      <c r="J47" s="20"/>
      <c r="K47" s="20"/>
      <c r="L47" s="38">
        <f>L24-L46</f>
        <v>1427.4170511099996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1427.4170511099996</v>
      </c>
      <c r="K48" s="26">
        <v>1.4E-2</v>
      </c>
      <c r="L48" s="3">
        <f>J48*K48</f>
        <v>19.983838715539996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1407.4332123944596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1427.4170511099996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1407.4332123944596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86894262-926F-0D43-8101-3D84A208A01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BFD9-0865-F643-8A8D-E5F5C9FC1773}">
  <dimension ref="B2:Q72"/>
  <sheetViews>
    <sheetView topLeftCell="A15" zoomScale="98" workbookViewId="0">
      <selection activeCell="K23" sqref="K23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10.57</v>
      </c>
      <c r="L22" s="3">
        <f>J22*K22</f>
        <v>1603.1518999999998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1741.7518999999998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1741.7518999999998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1741.7518999999998</v>
      </c>
      <c r="N29" s="47">
        <v>7.0000000000000007E-2</v>
      </c>
      <c r="O29" s="10">
        <f>M29*N29</f>
        <v>121.92263299999999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1741.7518999999998</v>
      </c>
      <c r="K30" s="26">
        <v>8.0000000000000002E-3</v>
      </c>
      <c r="L30" s="3">
        <f>J30*K30</f>
        <v>13.934015199999997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1741.7518999999998</v>
      </c>
      <c r="N31" s="31">
        <v>2.4500000000000001E-2</v>
      </c>
      <c r="O31" s="10">
        <f>M31*N31</f>
        <v>42.672921549999998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1741.7518999999998</v>
      </c>
      <c r="K33" s="26">
        <v>6.9000000000000006E-2</v>
      </c>
      <c r="L33" s="3">
        <f>J33*K33</f>
        <v>120.18088109999999</v>
      </c>
      <c r="M33" s="20">
        <f>L24</f>
        <v>1741.7518999999998</v>
      </c>
      <c r="N33" s="31">
        <v>8.5500000000000007E-2</v>
      </c>
      <c r="O33" s="10">
        <f>M33*N33</f>
        <v>148.91978745</v>
      </c>
    </row>
    <row r="34" spans="2:15" x14ac:dyDescent="0.2">
      <c r="B34" s="20"/>
      <c r="C34" s="44" t="s">
        <v>29</v>
      </c>
      <c r="J34" s="20">
        <f>L24</f>
        <v>1741.7518999999998</v>
      </c>
      <c r="K34" s="26">
        <v>4.0000000000000001E-3</v>
      </c>
      <c r="L34" s="3">
        <f>J34*K34</f>
        <v>6.9670075999999987</v>
      </c>
      <c r="M34" s="20">
        <f>L24</f>
        <v>1741.7518999999998</v>
      </c>
      <c r="N34" s="31">
        <v>1.9E-2</v>
      </c>
      <c r="O34" s="10">
        <f>M34*N34</f>
        <v>33.093286099999993</v>
      </c>
    </row>
    <row r="35" spans="2:15" x14ac:dyDescent="0.2">
      <c r="B35" s="20"/>
      <c r="C35" s="44" t="s">
        <v>49</v>
      </c>
      <c r="J35" s="20">
        <f>L24</f>
        <v>1741.7518999999998</v>
      </c>
      <c r="K35" s="30">
        <v>4.0099999999999997E-2</v>
      </c>
      <c r="L35" s="3">
        <f>J35*K35</f>
        <v>69.84425118999998</v>
      </c>
      <c r="M35" s="20">
        <f>L24</f>
        <v>1741.7518999999998</v>
      </c>
      <c r="N35" s="31">
        <v>6.0100000000000001E-2</v>
      </c>
      <c r="O35" s="10">
        <f>M35*N35</f>
        <v>104.67928918999999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1741.7518999999998</v>
      </c>
      <c r="N36" s="31">
        <v>3.4459999999999998E-2</v>
      </c>
      <c r="O36" s="10">
        <f>M36*N36</f>
        <v>60.020770473999988</v>
      </c>
    </row>
    <row r="37" spans="2:15" x14ac:dyDescent="0.2">
      <c r="B37" s="20"/>
      <c r="C37" s="44" t="s">
        <v>46</v>
      </c>
      <c r="J37" s="20"/>
      <c r="L37" s="3"/>
      <c r="M37" s="20">
        <f>L24</f>
        <v>1741.7518999999998</v>
      </c>
      <c r="N37" s="31">
        <v>4.2000000000000003E-2</v>
      </c>
      <c r="O37" s="10">
        <f>M37*N37</f>
        <v>73.153579799999989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1741.7518999999998</v>
      </c>
      <c r="K40" s="26">
        <v>2.9000000000000001E-2</v>
      </c>
      <c r="L40" s="3">
        <f>J40*K40</f>
        <v>50.510805099999992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1741.7518999999998</v>
      </c>
      <c r="K41" s="26">
        <v>6.8000000000000005E-2</v>
      </c>
      <c r="L41" s="3">
        <f>J41*K41</f>
        <v>118.4391292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1741.7518999999998</v>
      </c>
      <c r="K42" s="26">
        <v>5.0000000000000001E-3</v>
      </c>
      <c r="L42" s="3">
        <f>J42*K42</f>
        <v>8.7087594999999993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314.33484888999999</v>
      </c>
      <c r="M46" s="20"/>
      <c r="N46" s="10"/>
      <c r="O46" s="10">
        <f>O29+O31+O33+O34+O36+O35+O37+O28</f>
        <v>648.81226756399997</v>
      </c>
    </row>
    <row r="47" spans="2:15" x14ac:dyDescent="0.2">
      <c r="B47" s="20"/>
      <c r="J47" s="20"/>
      <c r="K47" s="20"/>
      <c r="L47" s="38">
        <f>L24-L46</f>
        <v>1427.4170511099996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1427.4170511099996</v>
      </c>
      <c r="K48" s="26">
        <v>1.4E-2</v>
      </c>
      <c r="L48" s="3">
        <f>J48*K48</f>
        <v>19.983838715539996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1407.4332123944596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1427.4170511099996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1407.4332123944596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0624BE4E-83ED-3247-AF57-9C10AA2D337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7851-F311-754A-BDA6-1E82E88CA43D}">
  <dimension ref="B2:Q72"/>
  <sheetViews>
    <sheetView topLeftCell="A17" zoomScale="98" workbookViewId="0">
      <selection activeCell="K23" sqref="K23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10.57</v>
      </c>
      <c r="L22" s="3">
        <f>J22*K22</f>
        <v>1603.1518999999998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1741.7518999999998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1741.7518999999998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1741.7518999999998</v>
      </c>
      <c r="N29" s="47">
        <v>7.0000000000000007E-2</v>
      </c>
      <c r="O29" s="10">
        <f>M29*N29</f>
        <v>121.92263299999999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1741.7518999999998</v>
      </c>
      <c r="K30" s="26">
        <v>8.0000000000000002E-3</v>
      </c>
      <c r="L30" s="3">
        <f>J30*K30</f>
        <v>13.934015199999997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1741.7518999999998</v>
      </c>
      <c r="N31" s="31">
        <v>2.4500000000000001E-2</v>
      </c>
      <c r="O31" s="10">
        <f>M31*N31</f>
        <v>42.672921549999998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1741.7518999999998</v>
      </c>
      <c r="K33" s="26">
        <v>6.9000000000000006E-2</v>
      </c>
      <c r="L33" s="3">
        <f>J33*K33</f>
        <v>120.18088109999999</v>
      </c>
      <c r="M33" s="20">
        <f>L24</f>
        <v>1741.7518999999998</v>
      </c>
      <c r="N33" s="31">
        <v>8.5500000000000007E-2</v>
      </c>
      <c r="O33" s="10">
        <f>M33*N33</f>
        <v>148.91978745</v>
      </c>
    </row>
    <row r="34" spans="2:15" x14ac:dyDescent="0.2">
      <c r="B34" s="20"/>
      <c r="C34" s="44" t="s">
        <v>29</v>
      </c>
      <c r="J34" s="20">
        <f>L24</f>
        <v>1741.7518999999998</v>
      </c>
      <c r="K34" s="26">
        <v>4.0000000000000001E-3</v>
      </c>
      <c r="L34" s="3">
        <f>J34*K34</f>
        <v>6.9670075999999987</v>
      </c>
      <c r="M34" s="20">
        <f>L24</f>
        <v>1741.7518999999998</v>
      </c>
      <c r="N34" s="31">
        <v>1.9E-2</v>
      </c>
      <c r="O34" s="10">
        <f>M34*N34</f>
        <v>33.093286099999993</v>
      </c>
    </row>
    <row r="35" spans="2:15" x14ac:dyDescent="0.2">
      <c r="B35" s="20"/>
      <c r="C35" s="44" t="s">
        <v>49</v>
      </c>
      <c r="J35" s="20">
        <f>L24</f>
        <v>1741.7518999999998</v>
      </c>
      <c r="K35" s="30">
        <v>4.0099999999999997E-2</v>
      </c>
      <c r="L35" s="3">
        <f>J35*K35</f>
        <v>69.84425118999998</v>
      </c>
      <c r="M35" s="20">
        <f>L24</f>
        <v>1741.7518999999998</v>
      </c>
      <c r="N35" s="31">
        <v>6.0100000000000001E-2</v>
      </c>
      <c r="O35" s="10">
        <f>M35*N35</f>
        <v>104.67928918999999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1741.7518999999998</v>
      </c>
      <c r="N36" s="31">
        <v>3.4459999999999998E-2</v>
      </c>
      <c r="O36" s="10">
        <f>M36*N36</f>
        <v>60.020770473999988</v>
      </c>
    </row>
    <row r="37" spans="2:15" x14ac:dyDescent="0.2">
      <c r="B37" s="20"/>
      <c r="C37" s="44" t="s">
        <v>46</v>
      </c>
      <c r="J37" s="20"/>
      <c r="L37" s="3"/>
      <c r="M37" s="20">
        <f>L24</f>
        <v>1741.7518999999998</v>
      </c>
      <c r="N37" s="31">
        <v>4.2000000000000003E-2</v>
      </c>
      <c r="O37" s="10">
        <f>M37*N37</f>
        <v>73.153579799999989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1741.7518999999998</v>
      </c>
      <c r="K40" s="26">
        <v>2.9000000000000001E-2</v>
      </c>
      <c r="L40" s="3">
        <f>J40*K40</f>
        <v>50.510805099999992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1741.7518999999998</v>
      </c>
      <c r="K41" s="26">
        <v>6.8000000000000005E-2</v>
      </c>
      <c r="L41" s="3">
        <f>J41*K41</f>
        <v>118.4391292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1741.7518999999998</v>
      </c>
      <c r="K42" s="26">
        <v>5.0000000000000001E-3</v>
      </c>
      <c r="L42" s="3">
        <f>J42*K42</f>
        <v>8.7087594999999993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314.33484888999999</v>
      </c>
      <c r="M46" s="20"/>
      <c r="N46" s="10"/>
      <c r="O46" s="10">
        <f>O29+O31+O33+O34+O36+O35+O37+O28</f>
        <v>648.81226756399997</v>
      </c>
    </row>
    <row r="47" spans="2:15" x14ac:dyDescent="0.2">
      <c r="B47" s="20"/>
      <c r="J47" s="20"/>
      <c r="K47" s="20"/>
      <c r="L47" s="38">
        <f>L24-L46</f>
        <v>1427.4170511099996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1427.4170511099996</v>
      </c>
      <c r="K48" s="26">
        <v>1.4E-2</v>
      </c>
      <c r="L48" s="3">
        <f>J48*K48</f>
        <v>19.983838715539996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1407.4332123944596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1427.4170511099996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1407.4332123944596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257E180B-BCDA-5143-B2BF-E743A674F8E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BEDD-08F7-B84E-B66C-BBB70B54A8FC}">
  <dimension ref="B2:Q72"/>
  <sheetViews>
    <sheetView topLeftCell="A14" zoomScale="98" workbookViewId="0">
      <selection activeCell="P64" sqref="P64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10.85</v>
      </c>
      <c r="L22" s="3">
        <f>J22*K22</f>
        <v>1645.6194999999998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1784.2194999999997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1784.2194999999997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1784.2194999999997</v>
      </c>
      <c r="N29" s="47">
        <v>7.0000000000000007E-2</v>
      </c>
      <c r="O29" s="10">
        <f>M29*N29</f>
        <v>124.89536499999998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1784.2194999999997</v>
      </c>
      <c r="K30" s="26">
        <v>8.0000000000000002E-3</v>
      </c>
      <c r="L30" s="3">
        <f>J30*K30</f>
        <v>14.273755999999997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1784.2194999999997</v>
      </c>
      <c r="N31" s="31">
        <v>2.4500000000000001E-2</v>
      </c>
      <c r="O31" s="10">
        <f>M31*N31</f>
        <v>43.713377749999992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1784.2194999999997</v>
      </c>
      <c r="K33" s="26">
        <v>6.9000000000000006E-2</v>
      </c>
      <c r="L33" s="3">
        <f>J33*K33</f>
        <v>123.11114549999999</v>
      </c>
      <c r="M33" s="20">
        <f>L24</f>
        <v>1784.2194999999997</v>
      </c>
      <c r="N33" s="31">
        <v>8.5500000000000007E-2</v>
      </c>
      <c r="O33" s="10">
        <f>M33*N33</f>
        <v>152.55076724999998</v>
      </c>
    </row>
    <row r="34" spans="2:15" x14ac:dyDescent="0.2">
      <c r="B34" s="20"/>
      <c r="C34" s="44" t="s">
        <v>29</v>
      </c>
      <c r="J34" s="20">
        <f>L24</f>
        <v>1784.2194999999997</v>
      </c>
      <c r="K34" s="26">
        <v>4.0000000000000001E-3</v>
      </c>
      <c r="L34" s="3">
        <f>J34*K34</f>
        <v>7.1368779999999985</v>
      </c>
      <c r="M34" s="20">
        <f>L24</f>
        <v>1784.2194999999997</v>
      </c>
      <c r="N34" s="31">
        <v>1.9E-2</v>
      </c>
      <c r="O34" s="10">
        <f>M34*N34</f>
        <v>33.900170499999994</v>
      </c>
    </row>
    <row r="35" spans="2:15" x14ac:dyDescent="0.2">
      <c r="B35" s="20"/>
      <c r="C35" s="44" t="s">
        <v>49</v>
      </c>
      <c r="J35" s="20">
        <f>L24</f>
        <v>1784.2194999999997</v>
      </c>
      <c r="K35" s="30">
        <v>4.0099999999999997E-2</v>
      </c>
      <c r="L35" s="3">
        <f>J35*K35</f>
        <v>71.547201949999987</v>
      </c>
      <c r="M35" s="20">
        <f>L24</f>
        <v>1784.2194999999997</v>
      </c>
      <c r="N35" s="31">
        <v>6.0100000000000001E-2</v>
      </c>
      <c r="O35" s="10">
        <f>M35*N35</f>
        <v>107.23159194999998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1784.2194999999997</v>
      </c>
      <c r="N36" s="31">
        <v>3.4459999999999998E-2</v>
      </c>
      <c r="O36" s="10">
        <f>M36*N36</f>
        <v>61.484203969999989</v>
      </c>
    </row>
    <row r="37" spans="2:15" x14ac:dyDescent="0.2">
      <c r="B37" s="20"/>
      <c r="C37" s="44" t="s">
        <v>46</v>
      </c>
      <c r="J37" s="20"/>
      <c r="L37" s="3"/>
      <c r="M37" s="20">
        <f>L24</f>
        <v>1784.2194999999997</v>
      </c>
      <c r="N37" s="31">
        <v>4.2000000000000003E-2</v>
      </c>
      <c r="O37" s="10">
        <f>M37*N37</f>
        <v>74.937218999999999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1784.2194999999997</v>
      </c>
      <c r="K40" s="26">
        <v>2.9000000000000001E-2</v>
      </c>
      <c r="L40" s="3">
        <f>J40*K40</f>
        <v>51.742365499999991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1784.2194999999997</v>
      </c>
      <c r="K41" s="26">
        <v>6.8000000000000005E-2</v>
      </c>
      <c r="L41" s="3">
        <f>J41*K41</f>
        <v>121.32692599999999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1784.2194999999997</v>
      </c>
      <c r="K42" s="26">
        <v>5.0000000000000001E-3</v>
      </c>
      <c r="L42" s="3">
        <f>J42*K42</f>
        <v>8.9210974999999983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323.80937044999996</v>
      </c>
      <c r="M46" s="20"/>
      <c r="N46" s="10"/>
      <c r="O46" s="10">
        <f>O29+O31+O33+O34+O36+O35+O37+O28</f>
        <v>663.06269541999995</v>
      </c>
    </row>
    <row r="47" spans="2:15" x14ac:dyDescent="0.2">
      <c r="B47" s="20"/>
      <c r="J47" s="20"/>
      <c r="K47" s="20"/>
      <c r="L47" s="38">
        <f>L24-L46</f>
        <v>1460.4101295499997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1460.4101295499997</v>
      </c>
      <c r="K48" s="26">
        <v>1.4E-2</v>
      </c>
      <c r="L48" s="3">
        <f>J48*K48</f>
        <v>20.445741813699996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1439.9643877362998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1460.4101295499997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1439.9643877362998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A276DF3F-9512-6D42-9372-5044EE3A84B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FEF1-C4DA-0944-B4D4-9EFB2A47374D}">
  <dimension ref="B2:Q72"/>
  <sheetViews>
    <sheetView topLeftCell="A13" zoomScale="98" workbookViewId="0">
      <selection activeCell="P64" sqref="P64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10.85</v>
      </c>
      <c r="L22" s="3">
        <f>J22*K22</f>
        <v>1645.6194999999998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1784.2194999999997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1784.2194999999997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1784.2194999999997</v>
      </c>
      <c r="N29" s="47">
        <v>7.0000000000000007E-2</v>
      </c>
      <c r="O29" s="10">
        <f>M29*N29</f>
        <v>124.89536499999998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1784.2194999999997</v>
      </c>
      <c r="K30" s="26">
        <v>8.0000000000000002E-3</v>
      </c>
      <c r="L30" s="3">
        <f>J30*K30</f>
        <v>14.273755999999997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1784.2194999999997</v>
      </c>
      <c r="N31" s="31">
        <v>2.4500000000000001E-2</v>
      </c>
      <c r="O31" s="10">
        <f>M31*N31</f>
        <v>43.713377749999992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1784.2194999999997</v>
      </c>
      <c r="K33" s="26">
        <v>6.9000000000000006E-2</v>
      </c>
      <c r="L33" s="3">
        <f>J33*K33</f>
        <v>123.11114549999999</v>
      </c>
      <c r="M33" s="20">
        <f>L24</f>
        <v>1784.2194999999997</v>
      </c>
      <c r="N33" s="31">
        <v>8.5500000000000007E-2</v>
      </c>
      <c r="O33" s="10">
        <f>M33*N33</f>
        <v>152.55076724999998</v>
      </c>
    </row>
    <row r="34" spans="2:15" x14ac:dyDescent="0.2">
      <c r="B34" s="20"/>
      <c r="C34" s="44" t="s">
        <v>29</v>
      </c>
      <c r="J34" s="20">
        <f>L24</f>
        <v>1784.2194999999997</v>
      </c>
      <c r="K34" s="26">
        <v>4.0000000000000001E-3</v>
      </c>
      <c r="L34" s="3">
        <f>J34*K34</f>
        <v>7.1368779999999985</v>
      </c>
      <c r="M34" s="20">
        <f>L24</f>
        <v>1784.2194999999997</v>
      </c>
      <c r="N34" s="31">
        <v>1.9E-2</v>
      </c>
      <c r="O34" s="10">
        <f>M34*N34</f>
        <v>33.900170499999994</v>
      </c>
    </row>
    <row r="35" spans="2:15" x14ac:dyDescent="0.2">
      <c r="B35" s="20"/>
      <c r="C35" s="44" t="s">
        <v>49</v>
      </c>
      <c r="J35" s="20">
        <f>L24</f>
        <v>1784.2194999999997</v>
      </c>
      <c r="K35" s="30">
        <v>4.0099999999999997E-2</v>
      </c>
      <c r="L35" s="3">
        <f>J35*K35</f>
        <v>71.547201949999987</v>
      </c>
      <c r="M35" s="20">
        <f>L24</f>
        <v>1784.2194999999997</v>
      </c>
      <c r="N35" s="31">
        <v>6.0100000000000001E-2</v>
      </c>
      <c r="O35" s="10">
        <f>M35*N35</f>
        <v>107.23159194999998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1784.2194999999997</v>
      </c>
      <c r="N36" s="31">
        <v>3.4459999999999998E-2</v>
      </c>
      <c r="O36" s="10">
        <f>M36*N36</f>
        <v>61.484203969999989</v>
      </c>
    </row>
    <row r="37" spans="2:15" x14ac:dyDescent="0.2">
      <c r="B37" s="20"/>
      <c r="C37" s="44" t="s">
        <v>46</v>
      </c>
      <c r="J37" s="20"/>
      <c r="L37" s="3"/>
      <c r="M37" s="20">
        <f>L24</f>
        <v>1784.2194999999997</v>
      </c>
      <c r="N37" s="31">
        <v>4.2000000000000003E-2</v>
      </c>
      <c r="O37" s="10">
        <f>M37*N37</f>
        <v>74.937218999999999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1784.2194999999997</v>
      </c>
      <c r="K40" s="26">
        <v>2.9000000000000001E-2</v>
      </c>
      <c r="L40" s="3">
        <f>J40*K40</f>
        <v>51.742365499999991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1784.2194999999997</v>
      </c>
      <c r="K41" s="26">
        <v>6.8000000000000005E-2</v>
      </c>
      <c r="L41" s="3">
        <f>J41*K41</f>
        <v>121.32692599999999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1784.2194999999997</v>
      </c>
      <c r="K42" s="26">
        <v>5.0000000000000001E-3</v>
      </c>
      <c r="L42" s="3">
        <f>J42*K42</f>
        <v>8.9210974999999983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323.80937044999996</v>
      </c>
      <c r="M46" s="20"/>
      <c r="N46" s="10"/>
      <c r="O46" s="10">
        <f>O29+O31+O33+O34+O36+O35+O37+O28</f>
        <v>663.06269541999995</v>
      </c>
    </row>
    <row r="47" spans="2:15" x14ac:dyDescent="0.2">
      <c r="B47" s="20"/>
      <c r="J47" s="20"/>
      <c r="K47" s="20"/>
      <c r="L47" s="38">
        <f>L24-L46</f>
        <v>1460.4101295499997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1460.4101295499997</v>
      </c>
      <c r="K48" s="26">
        <v>1.4E-2</v>
      </c>
      <c r="L48" s="3">
        <f>J48*K48</f>
        <v>20.445741813699996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1439.9643877362998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1460.4101295499997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1439.9643877362998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4B1C0EF6-ACB0-0341-9613-9BE88C954F0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817F-F3AC-2043-BE8D-9CD0FF329A0A}">
  <dimension ref="B2:Q72"/>
  <sheetViews>
    <sheetView topLeftCell="A19" zoomScale="98" workbookViewId="0">
      <selection activeCell="P64" sqref="P64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10.85</v>
      </c>
      <c r="L22" s="3">
        <f>J22*K22</f>
        <v>1645.6194999999998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1784.2194999999997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1784.2194999999997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1784.2194999999997</v>
      </c>
      <c r="N29" s="47">
        <v>7.0000000000000007E-2</v>
      </c>
      <c r="O29" s="10">
        <f>M29*N29</f>
        <v>124.89536499999998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1784.2194999999997</v>
      </c>
      <c r="K30" s="26">
        <v>8.0000000000000002E-3</v>
      </c>
      <c r="L30" s="3">
        <f>J30*K30</f>
        <v>14.273755999999997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1784.2194999999997</v>
      </c>
      <c r="N31" s="31">
        <v>2.4500000000000001E-2</v>
      </c>
      <c r="O31" s="10">
        <f>M31*N31</f>
        <v>43.713377749999992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1784.2194999999997</v>
      </c>
      <c r="K33" s="26">
        <v>6.9000000000000006E-2</v>
      </c>
      <c r="L33" s="3">
        <f>J33*K33</f>
        <v>123.11114549999999</v>
      </c>
      <c r="M33" s="20">
        <f>L24</f>
        <v>1784.2194999999997</v>
      </c>
      <c r="N33" s="31">
        <v>8.5500000000000007E-2</v>
      </c>
      <c r="O33" s="10">
        <f>M33*N33</f>
        <v>152.55076724999998</v>
      </c>
    </row>
    <row r="34" spans="2:15" x14ac:dyDescent="0.2">
      <c r="B34" s="20"/>
      <c r="C34" s="44" t="s">
        <v>29</v>
      </c>
      <c r="J34" s="20">
        <f>L24</f>
        <v>1784.2194999999997</v>
      </c>
      <c r="K34" s="26">
        <v>4.0000000000000001E-3</v>
      </c>
      <c r="L34" s="3">
        <f>J34*K34</f>
        <v>7.1368779999999985</v>
      </c>
      <c r="M34" s="20">
        <f>L24</f>
        <v>1784.2194999999997</v>
      </c>
      <c r="N34" s="31">
        <v>1.9E-2</v>
      </c>
      <c r="O34" s="10">
        <f>M34*N34</f>
        <v>33.900170499999994</v>
      </c>
    </row>
    <row r="35" spans="2:15" x14ac:dyDescent="0.2">
      <c r="B35" s="20"/>
      <c r="C35" s="44" t="s">
        <v>49</v>
      </c>
      <c r="J35" s="20">
        <f>L24</f>
        <v>1784.2194999999997</v>
      </c>
      <c r="K35" s="30">
        <v>4.0099999999999997E-2</v>
      </c>
      <c r="L35" s="3">
        <f>J35*K35</f>
        <v>71.547201949999987</v>
      </c>
      <c r="M35" s="20">
        <f>L24</f>
        <v>1784.2194999999997</v>
      </c>
      <c r="N35" s="31">
        <v>6.0100000000000001E-2</v>
      </c>
      <c r="O35" s="10">
        <f>M35*N35</f>
        <v>107.23159194999998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1784.2194999999997</v>
      </c>
      <c r="N36" s="31">
        <v>3.4459999999999998E-2</v>
      </c>
      <c r="O36" s="10">
        <f>M36*N36</f>
        <v>61.484203969999989</v>
      </c>
    </row>
    <row r="37" spans="2:15" x14ac:dyDescent="0.2">
      <c r="B37" s="20"/>
      <c r="C37" s="44" t="s">
        <v>46</v>
      </c>
      <c r="J37" s="20"/>
      <c r="L37" s="3"/>
      <c r="M37" s="20">
        <f>L24</f>
        <v>1784.2194999999997</v>
      </c>
      <c r="N37" s="31">
        <v>4.2000000000000003E-2</v>
      </c>
      <c r="O37" s="10">
        <f>M37*N37</f>
        <v>74.937218999999999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1784.2194999999997</v>
      </c>
      <c r="K40" s="26">
        <v>2.9000000000000001E-2</v>
      </c>
      <c r="L40" s="3">
        <f>J40*K40</f>
        <v>51.742365499999991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1784.2194999999997</v>
      </c>
      <c r="K41" s="26">
        <v>6.8000000000000005E-2</v>
      </c>
      <c r="L41" s="3">
        <f>J41*K41</f>
        <v>121.32692599999999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1784.2194999999997</v>
      </c>
      <c r="K42" s="26">
        <v>5.0000000000000001E-3</v>
      </c>
      <c r="L42" s="3">
        <f>J42*K42</f>
        <v>8.9210974999999983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323.80937044999996</v>
      </c>
      <c r="M46" s="20"/>
      <c r="N46" s="10"/>
      <c r="O46" s="10">
        <f>O29+O31+O33+O34+O36+O35+O37+O28</f>
        <v>663.06269541999995</v>
      </c>
    </row>
    <row r="47" spans="2:15" x14ac:dyDescent="0.2">
      <c r="B47" s="20"/>
      <c r="J47" s="20"/>
      <c r="K47" s="20"/>
      <c r="L47" s="38">
        <f>L24-L46</f>
        <v>1460.4101295499997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1460.4101295499997</v>
      </c>
      <c r="K48" s="26">
        <v>1.4E-2</v>
      </c>
      <c r="L48" s="3">
        <f>J48*K48</f>
        <v>20.445741813699996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1439.9643877362998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1460.4101295499997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1439.9643877362998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9EC6023E-E8B6-2441-8E07-9BC67AD87EF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A5602-CEAB-FA40-9291-6329A651C1DA}">
  <dimension ref="B2:Q72"/>
  <sheetViews>
    <sheetView tabSelected="1" zoomScale="98" workbookViewId="0">
      <selection activeCell="K23" sqref="K23"/>
    </sheetView>
  </sheetViews>
  <sheetFormatPr baseColWidth="10" defaultRowHeight="16" x14ac:dyDescent="0.2"/>
  <cols>
    <col min="2" max="2" width="15.6640625" customWidth="1"/>
    <col min="3" max="3" width="12.6640625" bestFit="1" customWidth="1"/>
    <col min="10" max="10" width="12.6640625" bestFit="1" customWidth="1"/>
  </cols>
  <sheetData>
    <row r="2" spans="2:17" ht="21" x14ac:dyDescent="0.2">
      <c r="B2" s="4" t="s">
        <v>0</v>
      </c>
      <c r="C2" s="5"/>
      <c r="D2" s="5"/>
      <c r="E2" s="5"/>
      <c r="F2" s="5"/>
      <c r="G2" s="6"/>
    </row>
    <row r="3" spans="2:17" x14ac:dyDescent="0.2">
      <c r="B3" s="7" t="s">
        <v>1</v>
      </c>
      <c r="C3" s="2"/>
      <c r="D3" s="2"/>
      <c r="E3" s="2"/>
      <c r="F3" s="2"/>
      <c r="G3" s="8"/>
    </row>
    <row r="4" spans="2:17" x14ac:dyDescent="0.2">
      <c r="B4" s="14"/>
      <c r="C4" s="15"/>
      <c r="D4" s="15"/>
      <c r="E4" s="15"/>
      <c r="F4" s="15"/>
      <c r="G4" s="16"/>
    </row>
    <row r="5" spans="2:17" ht="21" x14ac:dyDescent="0.25">
      <c r="B5" s="9" t="s">
        <v>13</v>
      </c>
      <c r="C5" s="3"/>
      <c r="D5" s="3"/>
      <c r="E5" s="3"/>
      <c r="F5" s="3"/>
      <c r="G5" s="10"/>
      <c r="K5" s="24" t="s">
        <v>9</v>
      </c>
      <c r="L5" s="17"/>
      <c r="M5" s="17"/>
      <c r="N5" s="18"/>
    </row>
    <row r="6" spans="2:17" x14ac:dyDescent="0.2">
      <c r="B6" s="9" t="s">
        <v>14</v>
      </c>
      <c r="C6" s="3"/>
      <c r="D6" s="3"/>
      <c r="E6" s="3"/>
      <c r="F6" s="3"/>
      <c r="G6" s="10"/>
      <c r="K6" s="9" t="s">
        <v>10</v>
      </c>
      <c r="L6" s="3"/>
      <c r="M6" s="3"/>
      <c r="N6" s="10"/>
    </row>
    <row r="7" spans="2:17" x14ac:dyDescent="0.2">
      <c r="B7" s="9"/>
      <c r="C7" s="3"/>
      <c r="D7" s="3"/>
      <c r="E7" s="3"/>
      <c r="F7" s="3"/>
      <c r="G7" s="10"/>
      <c r="K7" s="9">
        <v>34070</v>
      </c>
      <c r="L7" s="3"/>
      <c r="M7" s="3"/>
      <c r="N7" s="10"/>
    </row>
    <row r="8" spans="2:17" x14ac:dyDescent="0.2">
      <c r="B8" s="9" t="s">
        <v>15</v>
      </c>
      <c r="C8" s="3"/>
      <c r="D8" s="3"/>
      <c r="E8" s="3"/>
      <c r="F8" s="3"/>
      <c r="G8" s="10"/>
      <c r="K8" s="9"/>
      <c r="L8" s="3"/>
      <c r="M8" s="3"/>
      <c r="N8" s="10"/>
    </row>
    <row r="9" spans="2:17" x14ac:dyDescent="0.2">
      <c r="B9" s="9" t="s">
        <v>16</v>
      </c>
      <c r="C9" s="43">
        <v>44105</v>
      </c>
      <c r="D9" s="3"/>
      <c r="E9" s="3"/>
      <c r="F9" s="3"/>
      <c r="G9" s="10"/>
      <c r="K9" s="11" t="s">
        <v>11</v>
      </c>
      <c r="L9" s="12" t="s">
        <v>12</v>
      </c>
      <c r="M9" s="12"/>
      <c r="N9" s="13"/>
      <c r="Q9" t="s">
        <v>33</v>
      </c>
    </row>
    <row r="10" spans="2:17" x14ac:dyDescent="0.2">
      <c r="B10" s="9"/>
      <c r="C10" s="3"/>
      <c r="D10" s="3"/>
      <c r="E10" s="3"/>
      <c r="F10" s="3"/>
      <c r="G10" s="10"/>
      <c r="Q10" s="41" t="s">
        <v>34</v>
      </c>
    </row>
    <row r="11" spans="2:17" x14ac:dyDescent="0.2">
      <c r="B11" s="9"/>
      <c r="C11" s="3"/>
      <c r="D11" s="3"/>
      <c r="E11" s="3"/>
      <c r="F11" s="3"/>
      <c r="G11" s="10"/>
      <c r="Q11" s="41"/>
    </row>
    <row r="12" spans="2:17" x14ac:dyDescent="0.2">
      <c r="B12" s="9"/>
      <c r="C12" s="3"/>
      <c r="D12" s="3"/>
      <c r="E12" s="3"/>
      <c r="F12" s="3"/>
      <c r="G12" s="10"/>
      <c r="Q12" s="41" t="s">
        <v>35</v>
      </c>
    </row>
    <row r="13" spans="2:17" x14ac:dyDescent="0.2">
      <c r="B13" s="11"/>
      <c r="C13" s="12"/>
      <c r="D13" s="12"/>
      <c r="E13" s="12"/>
      <c r="F13" s="12"/>
      <c r="G13" s="13"/>
    </row>
    <row r="14" spans="2:17" x14ac:dyDescent="0.2">
      <c r="I14" t="s">
        <v>36</v>
      </c>
      <c r="J14" t="s">
        <v>37</v>
      </c>
    </row>
    <row r="15" spans="2:17" x14ac:dyDescent="0.2">
      <c r="I15" t="s">
        <v>38</v>
      </c>
      <c r="J15" s="42">
        <v>44806</v>
      </c>
    </row>
    <row r="18" spans="2:15" x14ac:dyDescent="0.2">
      <c r="B18" s="22" t="s">
        <v>2</v>
      </c>
      <c r="C18" s="54"/>
      <c r="D18" s="55"/>
      <c r="E18" s="55"/>
      <c r="F18" s="55"/>
      <c r="G18" s="56"/>
      <c r="H18" s="54"/>
      <c r="I18" s="56"/>
      <c r="J18" s="60" t="s">
        <v>3</v>
      </c>
      <c r="K18" s="61"/>
      <c r="L18" s="61"/>
      <c r="M18" s="62" t="s">
        <v>7</v>
      </c>
      <c r="N18" s="63"/>
      <c r="O18" s="64"/>
    </row>
    <row r="19" spans="2:15" x14ac:dyDescent="0.2">
      <c r="B19" s="23"/>
      <c r="C19" s="57"/>
      <c r="D19" s="58"/>
      <c r="E19" s="58"/>
      <c r="F19" s="58"/>
      <c r="G19" s="59"/>
      <c r="H19" s="57"/>
      <c r="I19" s="59"/>
      <c r="J19" s="1" t="s">
        <v>4</v>
      </c>
      <c r="K19" s="1" t="s">
        <v>5</v>
      </c>
      <c r="L19" s="1" t="s">
        <v>6</v>
      </c>
      <c r="M19" s="1" t="s">
        <v>8</v>
      </c>
      <c r="N19" s="1" t="s">
        <v>5</v>
      </c>
      <c r="O19" s="1" t="s">
        <v>6</v>
      </c>
    </row>
    <row r="20" spans="2:15" x14ac:dyDescent="0.2">
      <c r="B20" s="20"/>
      <c r="J20" s="19"/>
      <c r="K20" s="19"/>
      <c r="L20" s="17"/>
      <c r="M20" s="19"/>
      <c r="N20" s="18"/>
      <c r="O20" s="18"/>
    </row>
    <row r="21" spans="2:15" x14ac:dyDescent="0.2">
      <c r="B21" s="20">
        <v>1001</v>
      </c>
      <c r="C21" t="s">
        <v>17</v>
      </c>
      <c r="J21" s="9"/>
      <c r="K21" s="20"/>
      <c r="L21">
        <v>1668.37</v>
      </c>
      <c r="M21" s="20"/>
      <c r="N21" s="10"/>
      <c r="O21" s="10"/>
    </row>
    <row r="22" spans="2:15" x14ac:dyDescent="0.2">
      <c r="B22" s="20"/>
      <c r="C22" t="s">
        <v>39</v>
      </c>
      <c r="J22" s="20">
        <v>151.66999999999999</v>
      </c>
      <c r="K22" s="20">
        <v>11</v>
      </c>
      <c r="L22" s="3">
        <f>J22*K22</f>
        <v>1668.37</v>
      </c>
      <c r="M22" s="20"/>
      <c r="N22" s="10"/>
      <c r="O22" s="10"/>
    </row>
    <row r="23" spans="2:15" x14ac:dyDescent="0.2">
      <c r="B23" s="20"/>
      <c r="C23" s="44" t="s">
        <v>24</v>
      </c>
      <c r="J23" s="20">
        <v>6.3</v>
      </c>
      <c r="K23" s="20">
        <v>22</v>
      </c>
      <c r="L23" s="3">
        <f>J23*K23</f>
        <v>138.6</v>
      </c>
      <c r="M23" s="20"/>
      <c r="N23" s="10"/>
      <c r="O23" s="10"/>
    </row>
    <row r="24" spans="2:15" x14ac:dyDescent="0.2">
      <c r="B24" s="20"/>
      <c r="C24" s="25" t="s">
        <v>18</v>
      </c>
      <c r="J24" s="20"/>
      <c r="K24" s="20"/>
      <c r="L24" s="38">
        <f>L22+L23</f>
        <v>1806.9699999999998</v>
      </c>
      <c r="M24" s="20"/>
      <c r="N24" s="10"/>
      <c r="O24" s="10"/>
    </row>
    <row r="25" spans="2:15" x14ac:dyDescent="0.2">
      <c r="B25" s="20"/>
      <c r="J25" s="20"/>
      <c r="K25" s="20"/>
      <c r="L25" s="3"/>
      <c r="M25" s="20"/>
      <c r="N25" s="10"/>
      <c r="O25" s="10"/>
    </row>
    <row r="26" spans="2:15" x14ac:dyDescent="0.2">
      <c r="B26" s="20"/>
      <c r="J26" s="20"/>
      <c r="K26" s="20"/>
      <c r="L26" s="3"/>
      <c r="M26" s="20"/>
      <c r="N26" s="10"/>
      <c r="O26" s="10"/>
    </row>
    <row r="27" spans="2:15" x14ac:dyDescent="0.2">
      <c r="B27" s="20"/>
      <c r="C27" s="25" t="s">
        <v>19</v>
      </c>
      <c r="J27" s="20"/>
      <c r="K27" s="20"/>
      <c r="L27" s="3"/>
      <c r="M27" s="20"/>
      <c r="N27" s="10"/>
      <c r="O27" s="10"/>
    </row>
    <row r="28" spans="2:15" x14ac:dyDescent="0.2">
      <c r="B28" s="20" t="s">
        <v>21</v>
      </c>
      <c r="C28" s="65" t="s">
        <v>20</v>
      </c>
      <c r="D28" s="66"/>
      <c r="E28" s="66"/>
      <c r="F28" s="66"/>
      <c r="G28" s="66"/>
      <c r="J28" s="20">
        <f>L24</f>
        <v>1806.9699999999998</v>
      </c>
      <c r="K28" s="20"/>
      <c r="L28" s="3">
        <v>-64.349999999999994</v>
      </c>
      <c r="M28" s="20"/>
      <c r="N28" s="10"/>
      <c r="O28" s="10">
        <v>64.349999999999994</v>
      </c>
    </row>
    <row r="29" spans="2:15" x14ac:dyDescent="0.2">
      <c r="B29" s="20"/>
      <c r="C29" s="46" t="s">
        <v>44</v>
      </c>
      <c r="D29" s="45"/>
      <c r="E29" s="45"/>
      <c r="F29" s="45"/>
      <c r="G29" s="45"/>
      <c r="J29" s="20"/>
      <c r="K29" s="20"/>
      <c r="L29" s="20"/>
      <c r="M29" s="20">
        <f>L24</f>
        <v>1806.9699999999998</v>
      </c>
      <c r="N29" s="47">
        <v>7.0000000000000007E-2</v>
      </c>
      <c r="O29" s="10">
        <f>M29*N29</f>
        <v>126.4879</v>
      </c>
    </row>
    <row r="30" spans="2:15" x14ac:dyDescent="0.2">
      <c r="B30" s="20"/>
      <c r="C30" s="46" t="s">
        <v>45</v>
      </c>
      <c r="D30" s="45"/>
      <c r="E30" s="45"/>
      <c r="F30" s="45"/>
      <c r="G30" s="45"/>
      <c r="J30" s="20">
        <f>L24</f>
        <v>1806.9699999999998</v>
      </c>
      <c r="K30" s="26">
        <v>8.0000000000000002E-3</v>
      </c>
      <c r="L30" s="3">
        <f>J30*K30</f>
        <v>14.455759999999998</v>
      </c>
      <c r="M30" s="20"/>
      <c r="N30" s="10"/>
      <c r="O30" s="10"/>
    </row>
    <row r="31" spans="2:15" x14ac:dyDescent="0.2">
      <c r="B31" s="20"/>
      <c r="C31" s="44" t="s">
        <v>22</v>
      </c>
      <c r="J31" s="20"/>
      <c r="K31" s="20"/>
      <c r="L31" s="3"/>
      <c r="M31" s="20">
        <f>L24</f>
        <v>1806.9699999999998</v>
      </c>
      <c r="N31" s="31">
        <v>2.4500000000000001E-2</v>
      </c>
      <c r="O31" s="10">
        <f>M31*N31</f>
        <v>44.270764999999997</v>
      </c>
    </row>
    <row r="32" spans="2:15" x14ac:dyDescent="0.2">
      <c r="B32" s="20"/>
      <c r="C32" s="44" t="s">
        <v>23</v>
      </c>
      <c r="J32" s="20"/>
      <c r="K32" s="20"/>
      <c r="L32" s="3"/>
      <c r="M32" s="20"/>
      <c r="N32" s="10"/>
      <c r="O32" s="10"/>
    </row>
    <row r="33" spans="2:15" x14ac:dyDescent="0.2">
      <c r="B33" s="20"/>
      <c r="C33" s="44" t="s">
        <v>40</v>
      </c>
      <c r="J33" s="20">
        <f>L24</f>
        <v>1806.9699999999998</v>
      </c>
      <c r="K33" s="26">
        <v>6.9000000000000006E-2</v>
      </c>
      <c r="L33" s="3">
        <f>J33*K33</f>
        <v>124.68093</v>
      </c>
      <c r="M33" s="20">
        <f>L24</f>
        <v>1806.9699999999998</v>
      </c>
      <c r="N33" s="31">
        <v>8.5500000000000007E-2</v>
      </c>
      <c r="O33" s="10">
        <f>M33*N33</f>
        <v>154.495935</v>
      </c>
    </row>
    <row r="34" spans="2:15" x14ac:dyDescent="0.2">
      <c r="B34" s="20"/>
      <c r="C34" s="44" t="s">
        <v>29</v>
      </c>
      <c r="J34" s="20">
        <f>L24</f>
        <v>1806.9699999999998</v>
      </c>
      <c r="K34" s="26">
        <v>4.0000000000000001E-3</v>
      </c>
      <c r="L34" s="3">
        <f>J34*K34</f>
        <v>7.227879999999999</v>
      </c>
      <c r="M34" s="20">
        <f>L24</f>
        <v>1806.9699999999998</v>
      </c>
      <c r="N34" s="31">
        <v>1.9E-2</v>
      </c>
      <c r="O34" s="10">
        <f>M34*N34</f>
        <v>34.332429999999995</v>
      </c>
    </row>
    <row r="35" spans="2:15" x14ac:dyDescent="0.2">
      <c r="B35" s="20"/>
      <c r="C35" s="44" t="s">
        <v>49</v>
      </c>
      <c r="J35" s="20">
        <f>L24</f>
        <v>1806.9699999999998</v>
      </c>
      <c r="K35" s="30">
        <v>4.0099999999999997E-2</v>
      </c>
      <c r="L35" s="3">
        <f>J35*K35</f>
        <v>72.459496999999985</v>
      </c>
      <c r="M35" s="20">
        <f>L24</f>
        <v>1806.9699999999998</v>
      </c>
      <c r="N35" s="31">
        <v>6.0100000000000001E-2</v>
      </c>
      <c r="O35" s="10">
        <f>M35*N35</f>
        <v>108.59889699999999</v>
      </c>
    </row>
    <row r="36" spans="2:15" x14ac:dyDescent="0.2">
      <c r="B36" s="20"/>
      <c r="C36" s="44" t="s">
        <v>41</v>
      </c>
      <c r="J36" s="20"/>
      <c r="K36" s="30"/>
      <c r="L36" s="3"/>
      <c r="M36" s="20">
        <f>L24</f>
        <v>1806.9699999999998</v>
      </c>
      <c r="N36" s="31">
        <v>3.4459999999999998E-2</v>
      </c>
      <c r="O36" s="10">
        <f>M36*N36</f>
        <v>62.268186199999988</v>
      </c>
    </row>
    <row r="37" spans="2:15" x14ac:dyDescent="0.2">
      <c r="B37" s="20"/>
      <c r="C37" s="44" t="s">
        <v>46</v>
      </c>
      <c r="J37" s="20"/>
      <c r="L37" s="3"/>
      <c r="M37" s="20">
        <f>L24</f>
        <v>1806.9699999999998</v>
      </c>
      <c r="N37" s="31">
        <v>4.2000000000000003E-2</v>
      </c>
      <c r="O37" s="10">
        <f>M37*N37</f>
        <v>75.892739999999989</v>
      </c>
    </row>
    <row r="38" spans="2:15" x14ac:dyDescent="0.2">
      <c r="B38" s="20"/>
      <c r="M38" s="20"/>
      <c r="N38" s="10"/>
      <c r="O38" s="10"/>
    </row>
    <row r="39" spans="2:15" x14ac:dyDescent="0.2">
      <c r="B39" s="20"/>
      <c r="J39" s="20"/>
      <c r="K39" s="20"/>
      <c r="L39" s="38"/>
      <c r="M39" s="20"/>
      <c r="N39" s="10"/>
      <c r="O39" s="10"/>
    </row>
    <row r="40" spans="2:15" x14ac:dyDescent="0.2">
      <c r="B40" s="20"/>
      <c r="C40" s="44" t="s">
        <v>43</v>
      </c>
      <c r="J40" s="20">
        <f>L24</f>
        <v>1806.9699999999998</v>
      </c>
      <c r="K40" s="26">
        <v>2.9000000000000001E-2</v>
      </c>
      <c r="L40" s="3">
        <f>J40*K40</f>
        <v>52.40213</v>
      </c>
      <c r="M40" s="20"/>
      <c r="N40" s="10"/>
      <c r="O40" s="10"/>
    </row>
    <row r="41" spans="2:15" x14ac:dyDescent="0.2">
      <c r="B41" s="20"/>
      <c r="C41" s="44" t="s">
        <v>42</v>
      </c>
      <c r="J41" s="20">
        <f>L24</f>
        <v>1806.9699999999998</v>
      </c>
      <c r="K41" s="26">
        <v>6.8000000000000005E-2</v>
      </c>
      <c r="L41" s="3">
        <f>J41*K41</f>
        <v>122.87396</v>
      </c>
      <c r="M41" s="20"/>
      <c r="N41" s="10"/>
      <c r="O41" s="10"/>
    </row>
    <row r="42" spans="2:15" x14ac:dyDescent="0.2">
      <c r="B42" s="20"/>
      <c r="C42" s="44" t="s">
        <v>30</v>
      </c>
      <c r="J42" s="20">
        <f>L24</f>
        <v>1806.9699999999998</v>
      </c>
      <c r="K42" s="26">
        <v>5.0000000000000001E-3</v>
      </c>
      <c r="L42" s="3">
        <f>J42*K42</f>
        <v>9.0348499999999987</v>
      </c>
      <c r="M42" s="20"/>
      <c r="N42" s="10"/>
      <c r="O42" s="10"/>
    </row>
    <row r="43" spans="2:15" x14ac:dyDescent="0.2">
      <c r="B43" s="20"/>
      <c r="C43" s="44" t="s">
        <v>48</v>
      </c>
      <c r="J43" s="20"/>
      <c r="K43" s="26"/>
      <c r="L43" s="3"/>
      <c r="M43" s="20"/>
      <c r="N43" s="10"/>
      <c r="O43" s="10"/>
    </row>
    <row r="44" spans="2:15" x14ac:dyDescent="0.2">
      <c r="B44" s="20"/>
      <c r="J44" s="20"/>
      <c r="K44" s="20"/>
      <c r="L44" s="3"/>
      <c r="M44" s="20"/>
      <c r="N44" s="10"/>
      <c r="O44" s="10"/>
    </row>
    <row r="45" spans="2:15" x14ac:dyDescent="0.2">
      <c r="B45" s="20"/>
      <c r="J45" s="20"/>
      <c r="K45" s="20"/>
      <c r="L45" s="3"/>
      <c r="M45" s="20"/>
      <c r="N45" s="10"/>
      <c r="O45" s="10"/>
    </row>
    <row r="46" spans="2:15" x14ac:dyDescent="0.2">
      <c r="B46" s="20"/>
      <c r="C46" t="s">
        <v>47</v>
      </c>
      <c r="J46" s="20"/>
      <c r="K46" s="20"/>
      <c r="L46" s="3">
        <f>L30+L33+L34+L35-L23+L40+L41+L42-L28</f>
        <v>328.88500699999997</v>
      </c>
      <c r="M46" s="20"/>
      <c r="N46" s="10"/>
      <c r="O46" s="10">
        <f>O29+O31+O33+O34+O36+O35+O37+O28</f>
        <v>670.69685319999996</v>
      </c>
    </row>
    <row r="47" spans="2:15" x14ac:dyDescent="0.2">
      <c r="B47" s="20"/>
      <c r="J47" s="20"/>
      <c r="K47" s="20"/>
      <c r="L47" s="38">
        <f>L24-L46</f>
        <v>1478.0849929999999</v>
      </c>
      <c r="M47" s="20"/>
      <c r="N47" s="10"/>
      <c r="O47" s="10"/>
    </row>
    <row r="48" spans="2:15" x14ac:dyDescent="0.2">
      <c r="B48" s="20"/>
      <c r="C48" t="s">
        <v>31</v>
      </c>
      <c r="J48" s="20">
        <f>L47</f>
        <v>1478.0849929999999</v>
      </c>
      <c r="K48" s="26">
        <v>1.4E-2</v>
      </c>
      <c r="L48" s="3">
        <f>J48*K48</f>
        <v>20.693189902</v>
      </c>
      <c r="M48" s="20"/>
      <c r="N48" s="10"/>
      <c r="O48" s="10"/>
    </row>
    <row r="49" spans="2:16" x14ac:dyDescent="0.2">
      <c r="B49" s="20"/>
      <c r="C49" s="25" t="s">
        <v>32</v>
      </c>
      <c r="J49" s="20"/>
      <c r="K49" s="20"/>
      <c r="L49">
        <f>L47-L48</f>
        <v>1457.3918030979999</v>
      </c>
      <c r="M49" s="20"/>
      <c r="N49" s="10"/>
      <c r="O49" s="10"/>
    </row>
    <row r="50" spans="2:16" x14ac:dyDescent="0.2">
      <c r="B50" s="20"/>
      <c r="C50" s="25"/>
      <c r="J50" s="20"/>
      <c r="K50" s="20"/>
      <c r="L50" s="3"/>
      <c r="M50" s="20"/>
      <c r="N50" s="10"/>
      <c r="O50" s="10"/>
    </row>
    <row r="51" spans="2:16" x14ac:dyDescent="0.2">
      <c r="B51" s="20"/>
      <c r="J51" s="20"/>
      <c r="K51" s="20"/>
      <c r="L51" s="3"/>
      <c r="M51" s="20"/>
      <c r="N51" s="10"/>
      <c r="O51" s="10"/>
    </row>
    <row r="52" spans="2:16" x14ac:dyDescent="0.2">
      <c r="B52" s="20"/>
      <c r="J52" s="20"/>
      <c r="K52" s="20"/>
      <c r="L52" s="3"/>
      <c r="M52" s="20"/>
      <c r="N52" s="10"/>
      <c r="O52" s="10"/>
    </row>
    <row r="53" spans="2:16" x14ac:dyDescent="0.2">
      <c r="B53" s="20"/>
      <c r="J53" s="20"/>
      <c r="K53" s="20"/>
      <c r="L53" s="3"/>
      <c r="M53" s="20"/>
      <c r="N53" s="10"/>
      <c r="O53" s="10"/>
    </row>
    <row r="54" spans="2:16" x14ac:dyDescent="0.2">
      <c r="B54" s="20"/>
      <c r="J54" s="20"/>
      <c r="K54" s="20"/>
      <c r="L54" s="3"/>
      <c r="M54" s="20"/>
      <c r="N54" s="10"/>
      <c r="O54" s="10"/>
    </row>
    <row r="55" spans="2:16" x14ac:dyDescent="0.2">
      <c r="B55" s="20"/>
      <c r="J55" s="20"/>
      <c r="K55" s="20"/>
      <c r="L55" s="3"/>
      <c r="M55" s="20"/>
      <c r="N55" s="10"/>
      <c r="O55" s="10"/>
    </row>
    <row r="56" spans="2:16" x14ac:dyDescent="0.2">
      <c r="B56" s="20"/>
      <c r="J56" s="20"/>
      <c r="K56" s="20"/>
      <c r="L56" s="3"/>
      <c r="M56" s="20"/>
      <c r="N56" s="10"/>
      <c r="O56" s="10"/>
    </row>
    <row r="57" spans="2:16" x14ac:dyDescent="0.2">
      <c r="B57" s="20"/>
      <c r="J57" s="20"/>
      <c r="K57" s="20"/>
      <c r="L57" s="3"/>
      <c r="M57" s="20"/>
      <c r="N57" s="10"/>
      <c r="O57" s="10"/>
    </row>
    <row r="58" spans="2:16" x14ac:dyDescent="0.2">
      <c r="B58" s="20"/>
      <c r="J58" s="20"/>
      <c r="K58" s="20"/>
      <c r="L58" s="3"/>
      <c r="M58" s="20"/>
      <c r="N58" s="10"/>
      <c r="O58" s="10"/>
    </row>
    <row r="59" spans="2:16" x14ac:dyDescent="0.2">
      <c r="B59" s="20"/>
      <c r="J59" s="20"/>
      <c r="K59" s="20"/>
      <c r="L59" s="3"/>
      <c r="M59" s="20"/>
      <c r="N59" s="10"/>
      <c r="O59" s="10"/>
    </row>
    <row r="60" spans="2:16" x14ac:dyDescent="0.2">
      <c r="B60" s="20"/>
      <c r="C60" s="39" t="s">
        <v>25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7">
        <f>L47</f>
        <v>1478.0849929999999</v>
      </c>
      <c r="O60" s="67"/>
    </row>
    <row r="61" spans="2:16" x14ac:dyDescent="0.2">
      <c r="B61" s="20"/>
      <c r="J61" s="20"/>
      <c r="K61" s="20"/>
      <c r="L61" s="3"/>
      <c r="M61" s="20"/>
      <c r="N61" s="10"/>
      <c r="O61" s="10"/>
    </row>
    <row r="62" spans="2:16" x14ac:dyDescent="0.2">
      <c r="B62" s="20"/>
      <c r="J62" s="20"/>
      <c r="K62" s="20"/>
      <c r="L62" s="3"/>
      <c r="M62" s="20"/>
      <c r="N62" s="10"/>
      <c r="O62" s="10"/>
    </row>
    <row r="63" spans="2:16" x14ac:dyDescent="0.2">
      <c r="B63" s="20"/>
      <c r="C63" s="27" t="s">
        <v>26</v>
      </c>
      <c r="D63" s="28"/>
      <c r="E63" s="28"/>
      <c r="F63" s="28"/>
      <c r="G63" s="28"/>
      <c r="H63" s="28"/>
      <c r="I63" s="29"/>
      <c r="J63" s="60" t="s">
        <v>4</v>
      </c>
      <c r="K63" s="68"/>
      <c r="L63" s="60" t="s">
        <v>27</v>
      </c>
      <c r="M63" s="68"/>
      <c r="N63" s="60" t="s">
        <v>6</v>
      </c>
      <c r="O63" s="68"/>
    </row>
    <row r="64" spans="2:16" ht="17" thickBot="1" x14ac:dyDescent="0.25">
      <c r="B64" s="20"/>
      <c r="C64" s="32"/>
      <c r="D64" s="33"/>
      <c r="E64" s="33"/>
      <c r="F64" s="33"/>
      <c r="G64" s="33"/>
      <c r="H64" s="33"/>
      <c r="I64" s="34"/>
      <c r="J64" s="36"/>
      <c r="K64" s="37"/>
      <c r="L64" s="69"/>
      <c r="M64" s="70"/>
      <c r="N64" s="70"/>
      <c r="O64" s="71"/>
      <c r="P64" s="11"/>
    </row>
    <row r="65" spans="2:15" ht="17" thickBot="1" x14ac:dyDescent="0.25">
      <c r="B65" s="20"/>
      <c r="J65" s="20"/>
      <c r="K65" s="20"/>
      <c r="L65" s="35"/>
      <c r="M65" s="35"/>
      <c r="N65" s="35"/>
      <c r="O65" s="35"/>
    </row>
    <row r="66" spans="2:15" ht="17" thickBot="1" x14ac:dyDescent="0.25">
      <c r="B66" s="20"/>
      <c r="J66" s="20"/>
      <c r="K66" s="9"/>
      <c r="L66" s="72" t="s">
        <v>28</v>
      </c>
      <c r="M66" s="73"/>
      <c r="N66" s="73"/>
      <c r="O66" s="74"/>
    </row>
    <row r="67" spans="2:15" x14ac:dyDescent="0.2">
      <c r="B67" s="20"/>
      <c r="J67" s="20"/>
      <c r="K67" s="20"/>
      <c r="L67" s="48">
        <f>L49</f>
        <v>1457.3918030979999</v>
      </c>
      <c r="M67" s="49"/>
      <c r="N67" s="49"/>
      <c r="O67" s="50"/>
    </row>
    <row r="68" spans="2:15" x14ac:dyDescent="0.2">
      <c r="B68" s="20"/>
      <c r="J68" s="20"/>
      <c r="K68" s="20"/>
      <c r="L68" s="51"/>
      <c r="M68" s="52"/>
      <c r="N68" s="52"/>
      <c r="O68" s="53"/>
    </row>
    <row r="69" spans="2:15" x14ac:dyDescent="0.2">
      <c r="B69" s="20"/>
      <c r="J69" s="20"/>
      <c r="K69" s="20"/>
      <c r="L69" s="3"/>
      <c r="M69" s="20"/>
      <c r="N69" s="10"/>
      <c r="O69" s="10"/>
    </row>
    <row r="70" spans="2:15" x14ac:dyDescent="0.2">
      <c r="B70" s="20"/>
      <c r="J70" s="20"/>
      <c r="K70" s="20"/>
      <c r="L70" s="3"/>
      <c r="M70" s="20"/>
      <c r="N70" s="10"/>
      <c r="O70" s="10"/>
    </row>
    <row r="71" spans="2:15" x14ac:dyDescent="0.2">
      <c r="B71" s="20"/>
      <c r="J71" s="20"/>
      <c r="K71" s="20"/>
      <c r="L71" s="3"/>
      <c r="M71" s="20"/>
      <c r="N71" s="10"/>
      <c r="O71" s="10"/>
    </row>
    <row r="72" spans="2:15" x14ac:dyDescent="0.2">
      <c r="B72" s="21"/>
      <c r="C72" s="12"/>
      <c r="D72" s="12"/>
      <c r="E72" s="12"/>
      <c r="F72" s="12"/>
      <c r="G72" s="12"/>
      <c r="H72" s="12"/>
      <c r="I72" s="13"/>
      <c r="J72" s="21"/>
      <c r="K72" s="21"/>
      <c r="L72" s="12"/>
      <c r="M72" s="21"/>
      <c r="N72" s="21"/>
      <c r="O72" s="13"/>
    </row>
  </sheetData>
  <mergeCells count="12">
    <mergeCell ref="L67:O68"/>
    <mergeCell ref="C18:G19"/>
    <mergeCell ref="H18:I19"/>
    <mergeCell ref="J18:L18"/>
    <mergeCell ref="M18:O18"/>
    <mergeCell ref="C28:G28"/>
    <mergeCell ref="N60:O60"/>
    <mergeCell ref="J63:K63"/>
    <mergeCell ref="L63:M63"/>
    <mergeCell ref="N63:O63"/>
    <mergeCell ref="L64:O64"/>
    <mergeCell ref="L66:O66"/>
  </mergeCells>
  <hyperlinks>
    <hyperlink ref="Q12" r:id="rId1" xr:uid="{176B090C-5A02-D241-B19B-5597F07114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Auté</dc:creator>
  <cp:lastModifiedBy>Manon Auté</cp:lastModifiedBy>
  <dcterms:created xsi:type="dcterms:W3CDTF">2022-09-02T08:03:59Z</dcterms:created>
  <dcterms:modified xsi:type="dcterms:W3CDTF">2022-09-06T18:58:51Z</dcterms:modified>
</cp:coreProperties>
</file>