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ssandra/Desktop/LICENCE GEA/Analyse transver projets/THEME II/"/>
    </mc:Choice>
  </mc:AlternateContent>
  <xr:revisionPtr revIDLastSave="0" documentId="13_ncr:1_{BB76014A-5930-8345-8C2A-CF68F45C18B4}" xr6:coauthVersionLast="47" xr6:coauthVersionMax="47" xr10:uidLastSave="{00000000-0000-0000-0000-000000000000}"/>
  <bookViews>
    <workbookView xWindow="0" yWindow="460" windowWidth="28800" windowHeight="16600" xr2:uid="{00000000-000D-0000-FFFF-FFFF00000000}"/>
  </bookViews>
  <sheets>
    <sheet name="Bilan social" sheetId="6" r:id="rId1"/>
    <sheet name="Feuil2" sheetId="7" r:id="rId2"/>
  </sheets>
  <definedNames>
    <definedName name="_xlnm._FilterDatabase" localSheetId="0" hidden="1">'Bilan social'!$A$3:$AE$83</definedName>
  </definedNames>
  <calcPr calcId="191029"/>
  <pivotCaches>
    <pivotCache cacheId="10" r:id="rId3"/>
    <pivotCache cacheId="11" r:id="rId4"/>
    <pivotCache cacheId="12" r:id="rId5"/>
    <pivotCache cacheId="13" r:id="rId6"/>
    <pivotCache cacheId="14" r:id="rId7"/>
    <pivotCache cacheId="15" r:id="rId8"/>
    <pivotCache cacheId="16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0" i="6" l="1"/>
  <c r="M174" i="6"/>
  <c r="M180" i="6"/>
  <c r="M175" i="6"/>
  <c r="M176" i="6"/>
  <c r="M177" i="6"/>
  <c r="M178" i="6"/>
  <c r="M179" i="6"/>
  <c r="M171" i="6"/>
  <c r="M169" i="6"/>
  <c r="M163" i="6" a="1"/>
  <c r="M163" i="6" s="1"/>
  <c r="M162" i="6" a="1"/>
  <c r="M162" i="6" s="1"/>
  <c r="M161" i="6" a="1"/>
  <c r="M161" i="6" s="1"/>
  <c r="M160" i="6" a="1"/>
  <c r="M160" i="6" s="1"/>
  <c r="L162" i="6"/>
  <c r="L163" i="6"/>
  <c r="L161" i="6"/>
  <c r="F91" i="6"/>
  <c r="F89" i="6"/>
  <c r="G5" i="6"/>
  <c r="P5" i="6" s="1"/>
  <c r="L156" i="6" s="1"/>
  <c r="G6" i="6"/>
  <c r="P6" i="6" s="1"/>
  <c r="G7" i="6"/>
  <c r="P7" i="6" s="1"/>
  <c r="G8" i="6"/>
  <c r="P8" i="6" s="1"/>
  <c r="G9" i="6"/>
  <c r="P9" i="6" s="1"/>
  <c r="G10" i="6"/>
  <c r="P10" i="6" s="1"/>
  <c r="G11" i="6"/>
  <c r="P11" i="6" s="1"/>
  <c r="G12" i="6"/>
  <c r="P12" i="6" s="1"/>
  <c r="G13" i="6"/>
  <c r="P13" i="6" s="1"/>
  <c r="G14" i="6"/>
  <c r="P14" i="6" s="1"/>
  <c r="G15" i="6"/>
  <c r="P15" i="6" s="1"/>
  <c r="G16" i="6"/>
  <c r="P16" i="6" s="1"/>
  <c r="G17" i="6"/>
  <c r="P17" i="6" s="1"/>
  <c r="G18" i="6"/>
  <c r="P18" i="6" s="1"/>
  <c r="G19" i="6"/>
  <c r="P19" i="6" s="1"/>
  <c r="G20" i="6"/>
  <c r="P20" i="6" s="1"/>
  <c r="G21" i="6"/>
  <c r="P21" i="6" s="1"/>
  <c r="G22" i="6"/>
  <c r="P22" i="6" s="1"/>
  <c r="G23" i="6"/>
  <c r="P23" i="6" s="1"/>
  <c r="G24" i="6"/>
  <c r="P24" i="6" s="1"/>
  <c r="G25" i="6"/>
  <c r="P25" i="6" s="1"/>
  <c r="G26" i="6"/>
  <c r="P26" i="6" s="1"/>
  <c r="G27" i="6"/>
  <c r="P27" i="6" s="1"/>
  <c r="G28" i="6"/>
  <c r="P28" i="6" s="1"/>
  <c r="G29" i="6"/>
  <c r="P29" i="6" s="1"/>
  <c r="G30" i="6"/>
  <c r="P30" i="6" s="1"/>
  <c r="G31" i="6"/>
  <c r="P31" i="6" s="1"/>
  <c r="G32" i="6"/>
  <c r="P32" i="6" s="1"/>
  <c r="G33" i="6"/>
  <c r="P33" i="6" s="1"/>
  <c r="G34" i="6"/>
  <c r="P34" i="6" s="1"/>
  <c r="G35" i="6"/>
  <c r="P35" i="6" s="1"/>
  <c r="G36" i="6"/>
  <c r="P36" i="6" s="1"/>
  <c r="G37" i="6"/>
  <c r="P37" i="6" s="1"/>
  <c r="G38" i="6"/>
  <c r="P38" i="6" s="1"/>
  <c r="G39" i="6"/>
  <c r="P39" i="6" s="1"/>
  <c r="G40" i="6"/>
  <c r="P40" i="6" s="1"/>
  <c r="G41" i="6"/>
  <c r="P41" i="6" s="1"/>
  <c r="G42" i="6"/>
  <c r="P42" i="6" s="1"/>
  <c r="G43" i="6"/>
  <c r="P43" i="6" s="1"/>
  <c r="G44" i="6"/>
  <c r="P44" i="6" s="1"/>
  <c r="G45" i="6"/>
  <c r="P45" i="6" s="1"/>
  <c r="G46" i="6"/>
  <c r="P46" i="6" s="1"/>
  <c r="G47" i="6"/>
  <c r="P47" i="6" s="1"/>
  <c r="G48" i="6"/>
  <c r="P48" i="6" s="1"/>
  <c r="G49" i="6"/>
  <c r="P49" i="6" s="1"/>
  <c r="G50" i="6"/>
  <c r="P50" i="6" s="1"/>
  <c r="G51" i="6"/>
  <c r="P51" i="6" s="1"/>
  <c r="G52" i="6"/>
  <c r="P52" i="6" s="1"/>
  <c r="G53" i="6"/>
  <c r="P53" i="6" s="1"/>
  <c r="G54" i="6"/>
  <c r="P54" i="6" s="1"/>
  <c r="G55" i="6"/>
  <c r="P55" i="6" s="1"/>
  <c r="G56" i="6"/>
  <c r="P56" i="6" s="1"/>
  <c r="G57" i="6"/>
  <c r="P57" i="6" s="1"/>
  <c r="G58" i="6"/>
  <c r="P58" i="6" s="1"/>
  <c r="G59" i="6"/>
  <c r="P59" i="6" s="1"/>
  <c r="G60" i="6"/>
  <c r="P60" i="6" s="1"/>
  <c r="G61" i="6"/>
  <c r="P61" i="6" s="1"/>
  <c r="G62" i="6"/>
  <c r="P62" i="6" s="1"/>
  <c r="G63" i="6"/>
  <c r="P63" i="6" s="1"/>
  <c r="G64" i="6"/>
  <c r="P64" i="6" s="1"/>
  <c r="G65" i="6"/>
  <c r="P65" i="6" s="1"/>
  <c r="G66" i="6"/>
  <c r="P66" i="6" s="1"/>
  <c r="G67" i="6"/>
  <c r="P67" i="6" s="1"/>
  <c r="G68" i="6"/>
  <c r="P68" i="6" s="1"/>
  <c r="G69" i="6"/>
  <c r="P69" i="6" s="1"/>
  <c r="G70" i="6"/>
  <c r="P70" i="6" s="1"/>
  <c r="G71" i="6"/>
  <c r="P71" i="6" s="1"/>
  <c r="G72" i="6"/>
  <c r="P72" i="6" s="1"/>
  <c r="G73" i="6"/>
  <c r="P73" i="6" s="1"/>
  <c r="G74" i="6"/>
  <c r="P74" i="6" s="1"/>
  <c r="G75" i="6"/>
  <c r="P75" i="6" s="1"/>
  <c r="G76" i="6"/>
  <c r="P76" i="6" s="1"/>
  <c r="G77" i="6"/>
  <c r="P77" i="6" s="1"/>
  <c r="G78" i="6"/>
  <c r="P78" i="6" s="1"/>
  <c r="G79" i="6"/>
  <c r="P79" i="6" s="1"/>
  <c r="G80" i="6"/>
  <c r="P80" i="6" s="1"/>
  <c r="G81" i="6"/>
  <c r="P81" i="6" s="1"/>
  <c r="G82" i="6"/>
  <c r="P82" i="6" s="1"/>
  <c r="G83" i="6"/>
  <c r="P83" i="6" s="1"/>
  <c r="G4" i="6"/>
  <c r="P4" i="6" s="1"/>
  <c r="E5" i="6"/>
  <c r="O5" i="6" s="1"/>
  <c r="E6" i="6"/>
  <c r="O6" i="6" s="1"/>
  <c r="E7" i="6"/>
  <c r="O7" i="6" s="1"/>
  <c r="E8" i="6"/>
  <c r="O8" i="6" s="1"/>
  <c r="E9" i="6"/>
  <c r="O9" i="6" s="1"/>
  <c r="E10" i="6"/>
  <c r="O10" i="6" s="1"/>
  <c r="E11" i="6"/>
  <c r="O11" i="6" s="1"/>
  <c r="E12" i="6"/>
  <c r="O12" i="6" s="1"/>
  <c r="E13" i="6"/>
  <c r="O13" i="6" s="1"/>
  <c r="E14" i="6"/>
  <c r="O14" i="6" s="1"/>
  <c r="E15" i="6"/>
  <c r="O15" i="6" s="1"/>
  <c r="E16" i="6"/>
  <c r="O16" i="6" s="1"/>
  <c r="E17" i="6"/>
  <c r="O17" i="6" s="1"/>
  <c r="E18" i="6"/>
  <c r="O18" i="6" s="1"/>
  <c r="E19" i="6"/>
  <c r="O19" i="6" s="1"/>
  <c r="E20" i="6"/>
  <c r="O20" i="6" s="1"/>
  <c r="E21" i="6"/>
  <c r="O21" i="6" s="1"/>
  <c r="E22" i="6"/>
  <c r="O22" i="6" s="1"/>
  <c r="E23" i="6"/>
  <c r="O23" i="6" s="1"/>
  <c r="E24" i="6"/>
  <c r="O24" i="6" s="1"/>
  <c r="E25" i="6"/>
  <c r="O25" i="6" s="1"/>
  <c r="E26" i="6"/>
  <c r="O26" i="6" s="1"/>
  <c r="E27" i="6"/>
  <c r="O27" i="6" s="1"/>
  <c r="E28" i="6"/>
  <c r="O28" i="6" s="1"/>
  <c r="E29" i="6"/>
  <c r="O29" i="6" s="1"/>
  <c r="E30" i="6"/>
  <c r="O30" i="6" s="1"/>
  <c r="E31" i="6"/>
  <c r="O31" i="6" s="1"/>
  <c r="E32" i="6"/>
  <c r="O32" i="6" s="1"/>
  <c r="E33" i="6"/>
  <c r="O33" i="6" s="1"/>
  <c r="E34" i="6"/>
  <c r="O34" i="6" s="1"/>
  <c r="E35" i="6"/>
  <c r="O35" i="6" s="1"/>
  <c r="E36" i="6"/>
  <c r="O36" i="6" s="1"/>
  <c r="E37" i="6"/>
  <c r="O37" i="6" s="1"/>
  <c r="E38" i="6"/>
  <c r="O38" i="6" s="1"/>
  <c r="E39" i="6"/>
  <c r="O39" i="6" s="1"/>
  <c r="E40" i="6"/>
  <c r="O40" i="6" s="1"/>
  <c r="E41" i="6"/>
  <c r="O41" i="6" s="1"/>
  <c r="E42" i="6"/>
  <c r="O42" i="6" s="1"/>
  <c r="E43" i="6"/>
  <c r="O43" i="6" s="1"/>
  <c r="E44" i="6"/>
  <c r="O44" i="6" s="1"/>
  <c r="E45" i="6"/>
  <c r="O45" i="6" s="1"/>
  <c r="E46" i="6"/>
  <c r="O46" i="6" s="1"/>
  <c r="E47" i="6"/>
  <c r="O47" i="6" s="1"/>
  <c r="E48" i="6"/>
  <c r="O48" i="6" s="1"/>
  <c r="E49" i="6"/>
  <c r="O49" i="6" s="1"/>
  <c r="E50" i="6"/>
  <c r="O50" i="6" s="1"/>
  <c r="E51" i="6"/>
  <c r="O51" i="6" s="1"/>
  <c r="E52" i="6"/>
  <c r="O52" i="6" s="1"/>
  <c r="E53" i="6"/>
  <c r="O53" i="6" s="1"/>
  <c r="E54" i="6"/>
  <c r="O54" i="6" s="1"/>
  <c r="E55" i="6"/>
  <c r="O55" i="6" s="1"/>
  <c r="E56" i="6"/>
  <c r="O56" i="6" s="1"/>
  <c r="E57" i="6"/>
  <c r="O57" i="6" s="1"/>
  <c r="E58" i="6"/>
  <c r="O58" i="6" s="1"/>
  <c r="E59" i="6"/>
  <c r="O59" i="6" s="1"/>
  <c r="E60" i="6"/>
  <c r="O60" i="6" s="1"/>
  <c r="E61" i="6"/>
  <c r="O61" i="6" s="1"/>
  <c r="E62" i="6"/>
  <c r="O62" i="6" s="1"/>
  <c r="E63" i="6"/>
  <c r="O63" i="6" s="1"/>
  <c r="E64" i="6"/>
  <c r="O64" i="6" s="1"/>
  <c r="E65" i="6"/>
  <c r="O65" i="6" s="1"/>
  <c r="E66" i="6"/>
  <c r="O66" i="6" s="1"/>
  <c r="E67" i="6"/>
  <c r="O67" i="6" s="1"/>
  <c r="E68" i="6"/>
  <c r="O68" i="6" s="1"/>
  <c r="E69" i="6"/>
  <c r="O69" i="6" s="1"/>
  <c r="E70" i="6"/>
  <c r="O70" i="6" s="1"/>
  <c r="E71" i="6"/>
  <c r="O71" i="6" s="1"/>
  <c r="E72" i="6"/>
  <c r="O72" i="6" s="1"/>
  <c r="E73" i="6"/>
  <c r="O73" i="6" s="1"/>
  <c r="E74" i="6"/>
  <c r="O74" i="6" s="1"/>
  <c r="E75" i="6"/>
  <c r="O75" i="6" s="1"/>
  <c r="E76" i="6"/>
  <c r="O76" i="6" s="1"/>
  <c r="E77" i="6"/>
  <c r="O77" i="6" s="1"/>
  <c r="E78" i="6"/>
  <c r="O78" i="6" s="1"/>
  <c r="E79" i="6"/>
  <c r="O79" i="6" s="1"/>
  <c r="E80" i="6"/>
  <c r="O80" i="6" s="1"/>
  <c r="E81" i="6"/>
  <c r="O81" i="6" s="1"/>
  <c r="E82" i="6"/>
  <c r="O82" i="6" s="1"/>
  <c r="E83" i="6"/>
  <c r="O83" i="6" s="1"/>
  <c r="E4" i="6"/>
  <c r="O4" i="6" s="1"/>
  <c r="F93" i="6"/>
  <c r="F87" i="6"/>
  <c r="L152" i="6" l="1"/>
  <c r="L155" i="6"/>
  <c r="L154" i="6"/>
  <c r="L153" i="6"/>
  <c r="K154" i="6"/>
  <c r="K155" i="6"/>
  <c r="K153" i="6"/>
  <c r="K156" i="6"/>
  <c r="K152" i="6"/>
  <c r="L140" i="6"/>
  <c r="L137" i="6"/>
  <c r="L139" i="6"/>
  <c r="L136" i="6"/>
  <c r="L138" i="6"/>
  <c r="K138" i="6"/>
  <c r="K140" i="6"/>
  <c r="K139" i="6"/>
  <c r="K137" i="6"/>
  <c r="K136" i="6"/>
  <c r="M164" i="6"/>
  <c r="L164" i="6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<sst xmlns="http://schemas.openxmlformats.org/spreadsheetml/2006/main" count="520" uniqueCount="188">
  <si>
    <t>NOM Prenom</t>
  </si>
  <si>
    <t>Sexe</t>
  </si>
  <si>
    <t>D_Nais</t>
  </si>
  <si>
    <t>D_Arrivée</t>
  </si>
  <si>
    <t>D_Sortie</t>
  </si>
  <si>
    <t>Statut</t>
  </si>
  <si>
    <t>Motif_Sortie</t>
  </si>
  <si>
    <t>Salaire/an</t>
  </si>
  <si>
    <t>M</t>
  </si>
  <si>
    <t>F</t>
  </si>
  <si>
    <t>Individu_01</t>
  </si>
  <si>
    <t>Individu_02</t>
  </si>
  <si>
    <t>Individu_03</t>
  </si>
  <si>
    <t>Individu_04</t>
  </si>
  <si>
    <t>Individu_05</t>
  </si>
  <si>
    <t>Individu_06</t>
  </si>
  <si>
    <t>Individu_07</t>
  </si>
  <si>
    <t>Individu_08</t>
  </si>
  <si>
    <t>Individu_09</t>
  </si>
  <si>
    <t>Individu_10</t>
  </si>
  <si>
    <t>Individu_11</t>
  </si>
  <si>
    <t>Individu_12</t>
  </si>
  <si>
    <t>Individu_13</t>
  </si>
  <si>
    <t>Individu_14</t>
  </si>
  <si>
    <t>Individu_15</t>
  </si>
  <si>
    <t>Individu_16</t>
  </si>
  <si>
    <t>Individu_17</t>
  </si>
  <si>
    <t>Individu_18</t>
  </si>
  <si>
    <t>Individu_19</t>
  </si>
  <si>
    <t>Individu_20</t>
  </si>
  <si>
    <t>Individu_21</t>
  </si>
  <si>
    <t>Individu_22</t>
  </si>
  <si>
    <t>Individu_23</t>
  </si>
  <si>
    <t>Individu_24</t>
  </si>
  <si>
    <t>Individu_25</t>
  </si>
  <si>
    <t>Individu_26</t>
  </si>
  <si>
    <t>Individu_27</t>
  </si>
  <si>
    <t>Individu_28</t>
  </si>
  <si>
    <t>Individu_29</t>
  </si>
  <si>
    <t>Individu_30</t>
  </si>
  <si>
    <t>Individu_31</t>
  </si>
  <si>
    <t>Individu_32</t>
  </si>
  <si>
    <t>Individu_33</t>
  </si>
  <si>
    <t>Individu_34</t>
  </si>
  <si>
    <t>Individu_35</t>
  </si>
  <si>
    <t>Individu_36</t>
  </si>
  <si>
    <t>Individu_37</t>
  </si>
  <si>
    <t>Individu_38</t>
  </si>
  <si>
    <t>Individu_39</t>
  </si>
  <si>
    <t>Individu_40</t>
  </si>
  <si>
    <t>Tps%</t>
  </si>
  <si>
    <t>Absenteisme</t>
  </si>
  <si>
    <t>ENTREPRISE X</t>
  </si>
  <si>
    <t>Individu_41</t>
  </si>
  <si>
    <t>Individu_42</t>
  </si>
  <si>
    <t>Individu_43</t>
  </si>
  <si>
    <t>Individu_44</t>
  </si>
  <si>
    <t>Individu_45</t>
  </si>
  <si>
    <t>Individu_46</t>
  </si>
  <si>
    <t>Individu_47</t>
  </si>
  <si>
    <t>Individu_48</t>
  </si>
  <si>
    <t>Individu_49</t>
  </si>
  <si>
    <t>Individu_50</t>
  </si>
  <si>
    <t>Individu_51</t>
  </si>
  <si>
    <t>Individu_52</t>
  </si>
  <si>
    <t>Individu_53</t>
  </si>
  <si>
    <t>Individu_54</t>
  </si>
  <si>
    <t>Individu_55</t>
  </si>
  <si>
    <t>Individu_56</t>
  </si>
  <si>
    <t>Individu_57</t>
  </si>
  <si>
    <t>Individu_58</t>
  </si>
  <si>
    <t>Individu_59</t>
  </si>
  <si>
    <t>Individu_60</t>
  </si>
  <si>
    <t>Individu_61</t>
  </si>
  <si>
    <t>Individu_62</t>
  </si>
  <si>
    <t>Individu_63</t>
  </si>
  <si>
    <t>Individu_64</t>
  </si>
  <si>
    <t>Individu_65</t>
  </si>
  <si>
    <t>Individu_66</t>
  </si>
  <si>
    <t>Individu_67</t>
  </si>
  <si>
    <t>Individu_68</t>
  </si>
  <si>
    <t>Individu_69</t>
  </si>
  <si>
    <t>Individu_70</t>
  </si>
  <si>
    <t>Individu_71</t>
  </si>
  <si>
    <t>Individu_72</t>
  </si>
  <si>
    <t>Individu_73</t>
  </si>
  <si>
    <t>Individu_74</t>
  </si>
  <si>
    <t>Individu_75</t>
  </si>
  <si>
    <t>Individu_76</t>
  </si>
  <si>
    <t>Individu_77</t>
  </si>
  <si>
    <t>Individu_78</t>
  </si>
  <si>
    <t>Individu_79</t>
  </si>
  <si>
    <t>Individu_80</t>
  </si>
  <si>
    <t xml:space="preserve">Nom Prénom </t>
  </si>
  <si>
    <t>Décès</t>
  </si>
  <si>
    <t>Démission</t>
  </si>
  <si>
    <t>Retraite</t>
  </si>
  <si>
    <t>Licenciement économique</t>
  </si>
  <si>
    <t>Licenciement non éco</t>
  </si>
  <si>
    <t>Fin de contrat</t>
  </si>
  <si>
    <t>Autres</t>
  </si>
  <si>
    <t>Ouvrier</t>
  </si>
  <si>
    <t>Employé</t>
  </si>
  <si>
    <t>Cadre</t>
  </si>
  <si>
    <t>Directeur</t>
  </si>
  <si>
    <t>Salaire</t>
  </si>
  <si>
    <t>salaire brut annuel (prime incluse)</t>
  </si>
  <si>
    <t>Absentéisme</t>
  </si>
  <si>
    <t>Temps%</t>
  </si>
  <si>
    <t>pour les temps partiels</t>
  </si>
  <si>
    <t>en jours d'absence</t>
  </si>
  <si>
    <t>LEGENDE</t>
  </si>
  <si>
    <t>(par convention, le salaire est payé</t>
  </si>
  <si>
    <t xml:space="preserve">   pendant les absences)</t>
  </si>
  <si>
    <t>Il n'y a pas eu de grève, ni de jours chomés</t>
  </si>
  <si>
    <t>Remarques</t>
  </si>
  <si>
    <t>PROBLEME</t>
  </si>
  <si>
    <t>1°)  Elaborer le bilan social</t>
  </si>
  <si>
    <t>Répartition (sexe, âge, ancienneté)</t>
  </si>
  <si>
    <t>Mouvements (entrées et départs)</t>
  </si>
  <si>
    <t>Rémunération</t>
  </si>
  <si>
    <t>Effectif (selon statut, Temps plein et partiel)</t>
  </si>
  <si>
    <t>2°) Proposer une analyse sociale de l'entreprise</t>
  </si>
  <si>
    <t>Outils :</t>
  </si>
  <si>
    <t>Tableau (en unités et en %) [tri à plat]</t>
  </si>
  <si>
    <t>Croisement des paramètres</t>
  </si>
  <si>
    <t>Graphiques (différentes formes)</t>
  </si>
  <si>
    <t>Rapport avec traitement de texte</t>
  </si>
  <si>
    <t>*</t>
  </si>
  <si>
    <t>BILAN SOCIAL</t>
  </si>
  <si>
    <t xml:space="preserve"> </t>
  </si>
  <si>
    <t>Recommandation : ne pas modifier cette feuille</t>
  </si>
  <si>
    <t>Questions liminaires</t>
  </si>
  <si>
    <t>2) Quel est le salarié le plus jeune ?</t>
  </si>
  <si>
    <t>3) Quel est le salarié le plus ancien ?</t>
  </si>
  <si>
    <t>à cause du RGPD, Numéro</t>
  </si>
  <si>
    <t>Année 2021</t>
  </si>
  <si>
    <t>1) Quel est l'effectif ETP en fin 2021 ?</t>
  </si>
  <si>
    <t>4) Quelle est la masse salariale de 2021 ?</t>
  </si>
  <si>
    <t xml:space="preserve">1. CALCUL DE L'ETP: </t>
  </si>
  <si>
    <t xml:space="preserve">2. SALARIÉ LE PLUS JEUNE </t>
  </si>
  <si>
    <t xml:space="preserve">3. ANCIENNETÉ  </t>
  </si>
  <si>
    <t>4. MASSE SALARIALE 2021</t>
  </si>
  <si>
    <t>Nombre de Sexe</t>
  </si>
  <si>
    <t>Étiquettes de lignes</t>
  </si>
  <si>
    <t>Total général</t>
  </si>
  <si>
    <t>EFFECTIFS</t>
  </si>
  <si>
    <t xml:space="preserve">Effectif statut </t>
  </si>
  <si>
    <t>Effectif temps pleins et partiel</t>
  </si>
  <si>
    <t>RÉPARTITION</t>
  </si>
  <si>
    <t>AGE</t>
  </si>
  <si>
    <t xml:space="preserve">Catégorie age </t>
  </si>
  <si>
    <t>Age</t>
  </si>
  <si>
    <t xml:space="preserve">Anciennetée </t>
  </si>
  <si>
    <t xml:space="preserve">Ancienneté </t>
  </si>
  <si>
    <t xml:space="preserve">Nombre de Catégorie age </t>
  </si>
  <si>
    <t>&gt;35</t>
  </si>
  <si>
    <t xml:space="preserve">Nombre de Anciennetée </t>
  </si>
  <si>
    <t>&gt;55</t>
  </si>
  <si>
    <t>ouvriers</t>
  </si>
  <si>
    <t>employés</t>
  </si>
  <si>
    <t>cadres</t>
  </si>
  <si>
    <t>directeurs</t>
  </si>
  <si>
    <t>Nombre de Statut</t>
  </si>
  <si>
    <t>Nombre de Tps%</t>
  </si>
  <si>
    <t>Catégorie</t>
  </si>
  <si>
    <t>Tranches d'âge</t>
  </si>
  <si>
    <t xml:space="preserve">Légende </t>
  </si>
  <si>
    <t xml:space="preserve">Tranches d'ancienneté </t>
  </si>
  <si>
    <t>NOM</t>
  </si>
  <si>
    <t>Répartition statuts par sexe</t>
  </si>
  <si>
    <t>TOTAL</t>
  </si>
  <si>
    <t>MOUVEMENTS</t>
  </si>
  <si>
    <t>Entrées</t>
  </si>
  <si>
    <t xml:space="preserve">Nombre d'entrée en 2021: </t>
  </si>
  <si>
    <t>Sorties</t>
  </si>
  <si>
    <t xml:space="preserve">Nombre de sorties en 2021: </t>
  </si>
  <si>
    <t>Catégories</t>
  </si>
  <si>
    <t>Motifs</t>
  </si>
  <si>
    <t>Nombre de sorties</t>
  </si>
  <si>
    <t>Somme de Absenteisme2</t>
  </si>
  <si>
    <t xml:space="preserve">Rémunération </t>
  </si>
  <si>
    <t>Somme de Salaire/an</t>
  </si>
  <si>
    <t>Hommes rémunération annuelle par statuts</t>
  </si>
  <si>
    <t>Femmes rémunération annuelle par statuts</t>
  </si>
  <si>
    <t>Répartition statuts par sexe et âge</t>
  </si>
  <si>
    <t xml:space="preserve">Répartition statuts par sexe eancienneté </t>
  </si>
  <si>
    <t>Légende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</si>
</sst>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9"/>
      <name val="Arial"/>
      <family val="2"/>
    </font>
    <font>
      <b/>
      <u/>
      <sz val="10"/>
      <color theme="1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0" fontId="0" fillId="4" borderId="2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5" borderId="0" xfId="0" applyFont="1" applyFill="1"/>
    <xf numFmtId="9" fontId="2" fillId="0" borderId="0" xfId="1" applyFont="1" applyBorder="1"/>
    <xf numFmtId="0" fontId="5" fillId="0" borderId="0" xfId="0" applyFont="1"/>
    <xf numFmtId="0" fontId="2" fillId="6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64" fontId="8" fillId="9" borderId="12" xfId="0" applyNumberFormat="1" applyFont="1" applyFill="1" applyBorder="1"/>
    <xf numFmtId="164" fontId="0" fillId="9" borderId="13" xfId="0" applyNumberFormat="1" applyFill="1" applyBorder="1"/>
    <xf numFmtId="0" fontId="0" fillId="9" borderId="14" xfId="0" applyFill="1" applyBorder="1"/>
    <xf numFmtId="164" fontId="0" fillId="9" borderId="15" xfId="0" applyNumberFormat="1" applyFill="1" applyBorder="1"/>
    <xf numFmtId="164" fontId="0" fillId="9" borderId="0" xfId="0" applyNumberFormat="1" applyFill="1"/>
    <xf numFmtId="0" fontId="0" fillId="9" borderId="16" xfId="0" applyFill="1" applyBorder="1"/>
    <xf numFmtId="164" fontId="0" fillId="9" borderId="18" xfId="0" applyNumberFormat="1" applyFill="1" applyBorder="1"/>
    <xf numFmtId="0" fontId="0" fillId="9" borderId="19" xfId="0" applyFill="1" applyBorder="1"/>
    <xf numFmtId="3" fontId="0" fillId="4" borderId="2" xfId="0" applyNumberFormat="1" applyFill="1" applyBorder="1"/>
    <xf numFmtId="164" fontId="1" fillId="9" borderId="15" xfId="0" applyNumberFormat="1" applyFont="1" applyFill="1" applyBorder="1"/>
    <xf numFmtId="164" fontId="1" fillId="9" borderId="17" xfId="0" applyNumberFormat="1" applyFont="1" applyFill="1" applyBorder="1"/>
    <xf numFmtId="0" fontId="3" fillId="2" borderId="8" xfId="0" applyFont="1" applyFill="1" applyBorder="1"/>
    <xf numFmtId="0" fontId="1" fillId="0" borderId="0" xfId="0" applyFont="1"/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3" fontId="0" fillId="4" borderId="21" xfId="0" applyNumberFormat="1" applyFill="1" applyBorder="1"/>
    <xf numFmtId="3" fontId="0" fillId="4" borderId="21" xfId="0" applyNumberFormat="1" applyFill="1" applyBorder="1" applyAlignment="1">
      <alignment horizontal="center"/>
    </xf>
    <xf numFmtId="9" fontId="0" fillId="4" borderId="21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3" fontId="0" fillId="4" borderId="26" xfId="0" applyNumberFormat="1" applyFill="1" applyBorder="1"/>
    <xf numFmtId="9" fontId="0" fillId="4" borderId="26" xfId="0" applyNumberForma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4" fontId="0" fillId="0" borderId="0" xfId="0" applyNumberFormat="1"/>
    <xf numFmtId="164" fontId="0" fillId="4" borderId="28" xfId="0" applyNumberFormat="1" applyFill="1" applyBorder="1"/>
    <xf numFmtId="164" fontId="0" fillId="4" borderId="3" xfId="0" applyNumberFormat="1" applyFill="1" applyBorder="1"/>
    <xf numFmtId="164" fontId="0" fillId="4" borderId="29" xfId="0" applyNumberFormat="1" applyFill="1" applyBorder="1"/>
    <xf numFmtId="0" fontId="0" fillId="4" borderId="3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164" fontId="0" fillId="4" borderId="0" xfId="0" applyNumberFormat="1" applyFill="1"/>
    <xf numFmtId="164" fontId="0" fillId="4" borderId="13" xfId="0" applyNumberFormat="1" applyFill="1" applyBorder="1"/>
    <xf numFmtId="164" fontId="0" fillId="4" borderId="18" xfId="0" applyNumberFormat="1" applyFill="1" applyBorder="1"/>
    <xf numFmtId="0" fontId="0" fillId="0" borderId="12" xfId="0" applyBorder="1"/>
    <xf numFmtId="0" fontId="5" fillId="5" borderId="13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4" borderId="26" xfId="0" applyNumberForma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9" borderId="0" xfId="0" applyFill="1"/>
    <xf numFmtId="0" fontId="0" fillId="9" borderId="12" xfId="0" applyFill="1" applyBorder="1"/>
    <xf numFmtId="0" fontId="0" fillId="9" borderId="13" xfId="0" applyFill="1" applyBorder="1"/>
    <xf numFmtId="0" fontId="11" fillId="9" borderId="15" xfId="0" applyFont="1" applyFill="1" applyBorder="1"/>
    <xf numFmtId="2" fontId="0" fillId="9" borderId="16" xfId="0" applyNumberFormat="1" applyFill="1" applyBorder="1" applyAlignment="1">
      <alignment horizontal="center"/>
    </xf>
    <xf numFmtId="3" fontId="0" fillId="9" borderId="16" xfId="0" applyNumberFormat="1" applyFill="1" applyBorder="1"/>
    <xf numFmtId="0" fontId="11" fillId="9" borderId="17" xfId="0" applyFont="1" applyFill="1" applyBorder="1"/>
    <xf numFmtId="0" fontId="0" fillId="9" borderId="18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0" fontId="10" fillId="9" borderId="16" xfId="0" applyFont="1" applyFill="1" applyBorder="1"/>
    <xf numFmtId="0" fontId="0" fillId="4" borderId="2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11" borderId="32" xfId="0" applyFill="1" applyBorder="1"/>
    <xf numFmtId="0" fontId="1" fillId="0" borderId="33" xfId="0" applyFont="1" applyBorder="1" applyAlignment="1">
      <alignment horizontal="center"/>
    </xf>
    <xf numFmtId="0" fontId="0" fillId="11" borderId="34" xfId="0" applyFill="1" applyBorder="1"/>
    <xf numFmtId="0" fontId="0" fillId="0" borderId="35" xfId="0" applyBorder="1" applyAlignment="1">
      <alignment horizontal="center"/>
    </xf>
    <xf numFmtId="0" fontId="0" fillId="11" borderId="36" xfId="0" applyFill="1" applyBorder="1"/>
    <xf numFmtId="0" fontId="0" fillId="4" borderId="0" xfId="0" applyFill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13" borderId="8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0" fillId="0" borderId="0" xfId="0" applyFont="1"/>
    <xf numFmtId="3" fontId="0" fillId="0" borderId="0" xfId="0" applyNumberFormat="1"/>
    <xf numFmtId="164" fontId="2" fillId="0" borderId="0" xfId="0" applyNumberFormat="1" applyFont="1" applyAlignment="1">
      <alignment horizontal="center"/>
    </xf>
    <xf numFmtId="0" fontId="2" fillId="12" borderId="40" xfId="0" applyFont="1" applyFill="1" applyBorder="1" applyAlignment="1">
      <alignment horizontal="center"/>
    </xf>
    <xf numFmtId="0" fontId="2" fillId="12" borderId="41" xfId="0" applyFont="1" applyFill="1" applyBorder="1" applyAlignment="1">
      <alignment horizontal="center"/>
    </xf>
    <xf numFmtId="0" fontId="2" fillId="12" borderId="42" xfId="0" applyFont="1" applyFill="1" applyBorder="1" applyAlignment="1">
      <alignment horizontal="center"/>
    </xf>
    <xf numFmtId="0" fontId="2" fillId="12" borderId="38" xfId="0" applyFont="1" applyFill="1" applyBorder="1" applyAlignment="1">
      <alignment horizontal="center"/>
    </xf>
    <xf numFmtId="0" fontId="2" fillId="12" borderId="43" xfId="0" applyFont="1" applyFill="1" applyBorder="1" applyAlignment="1">
      <alignment horizontal="center"/>
    </xf>
    <xf numFmtId="0" fontId="0" fillId="10" borderId="32" xfId="0" applyFill="1" applyBorder="1"/>
    <xf numFmtId="0" fontId="0" fillId="10" borderId="33" xfId="0" applyFill="1" applyBorder="1"/>
    <xf numFmtId="0" fontId="0" fillId="10" borderId="34" xfId="0" applyFill="1" applyBorder="1"/>
    <xf numFmtId="0" fontId="0" fillId="10" borderId="35" xfId="0" applyFill="1" applyBorder="1"/>
    <xf numFmtId="0" fontId="0" fillId="0" borderId="36" xfId="0" applyBorder="1"/>
    <xf numFmtId="0" fontId="0" fillId="0" borderId="37" xfId="0" applyBorder="1"/>
    <xf numFmtId="0" fontId="2" fillId="12" borderId="11" xfId="0" applyFont="1" applyFill="1" applyBorder="1" applyAlignment="1">
      <alignment horizontal="center"/>
    </xf>
    <xf numFmtId="0" fontId="2" fillId="10" borderId="38" xfId="0" applyFont="1" applyFill="1" applyBorder="1"/>
    <xf numFmtId="0" fontId="2" fillId="10" borderId="11" xfId="0" applyFont="1" applyFill="1" applyBorder="1"/>
    <xf numFmtId="0" fontId="2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1" fillId="13" borderId="34" xfId="0" applyFont="1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6" fillId="14" borderId="39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5" borderId="33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5" fontId="0" fillId="0" borderId="0" xfId="0" applyNumberFormat="1"/>
    <xf numFmtId="0" fontId="2" fillId="12" borderId="45" xfId="0" applyFont="1" applyFill="1" applyBorder="1" applyAlignment="1">
      <alignment horizontal="center"/>
    </xf>
    <xf numFmtId="0" fontId="0" fillId="10" borderId="40" xfId="0" applyFill="1" applyBorder="1"/>
    <xf numFmtId="0" fontId="0" fillId="10" borderId="38" xfId="0" applyFill="1" applyBorder="1"/>
    <xf numFmtId="0" fontId="0" fillId="10" borderId="11" xfId="0" applyFill="1" applyBorder="1"/>
    <xf numFmtId="0" fontId="7" fillId="7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10" borderId="18" xfId="0" applyFont="1" applyFill="1" applyBorder="1" applyAlignment="1">
      <alignment horizontal="center"/>
    </xf>
    <xf numFmtId="0" fontId="9" fillId="12" borderId="8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14" fillId="11" borderId="0" xfId="0" applyFont="1" applyFill="1" applyAlignment="1">
      <alignment horizontal="center" vertical="center"/>
    </xf>
    <xf numFmtId="0" fontId="2" fillId="12" borderId="8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8" fillId="11" borderId="16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3">
    <dxf>
      <numFmt numFmtId="165" formatCode="#,##0.00\ &quot;€&quot;"/>
    </dxf>
    <dxf>
      <numFmt numFmtId="165" formatCode="#,##0.00\ &quot;€&quot;"/>
    </dxf>
    <dxf>
      <numFmt numFmtId="165" formatCode="#,##0.00\ &quot;€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6.xml"/><Relationship Id="rId13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3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7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ssandra COURTINE" refreshedDate="44813.637409027775" createdVersion="8" refreshedVersion="8" minRefreshableVersion="3" recordCount="80" xr:uid="{29216523-08DF-C240-A2C7-972A9AE3197D}">
  <cacheSource type="worksheet">
    <worksheetSource ref="H3:H83" sheet="Bilan social"/>
  </cacheSource>
  <cacheFields count="1">
    <cacheField name="Statut" numFmtId="0">
      <sharedItems containsSemiMixedTypes="0" containsString="0" containsNumber="1" containsInteger="1" minValue="1" maxValue="4" count="4">
        <n v="1"/>
        <n v="2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ssandra COURTINE" refreshedDate="44813.64439710648" createdVersion="8" refreshedVersion="8" minRefreshableVersion="3" recordCount="64" xr:uid="{E749AB3E-81A3-724A-9FCE-976ED05A1FAA}">
  <cacheSource type="worksheet">
    <worksheetSource ref="K3:K67" sheet="Bilan social"/>
  </cacheSource>
  <cacheFields count="1">
    <cacheField name="Tps%" numFmtId="9">
      <sharedItems containsSemiMixedTypes="0" containsString="0" containsNumber="1" minValue="0.5" maxValue="1" count="5">
        <n v="1"/>
        <n v="0.5"/>
        <n v="0.6"/>
        <n v="0.8"/>
        <n v="0.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ssandra COURTINE" refreshedDate="44813.671417476849" createdVersion="8" refreshedVersion="8" minRefreshableVersion="3" recordCount="80" xr:uid="{BC6420F3-A2C0-DB46-BEF9-655AAB070610}">
  <cacheSource type="worksheet">
    <worksheetSource ref="O3:O83" sheet="Bilan social"/>
  </cacheSource>
  <cacheFields count="1">
    <cacheField name="Catégorie age " numFmtId="0">
      <sharedItems containsSemiMixedTypes="0" containsString="0" containsNumber="1" containsInteger="1" minValue="1" maxValue="5" count="5">
        <n v="3"/>
        <n v="4"/>
        <n v="2"/>
        <n v="5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ssandra COURTINE" refreshedDate="44815.717367245372" createdVersion="8" refreshedVersion="8" minRefreshableVersion="3" recordCount="80" xr:uid="{15875EFD-1F64-B745-B3F2-9CA7E73544D0}">
  <cacheSource type="worksheet">
    <worksheetSource ref="P3:P83" sheet="Bilan social"/>
  </cacheSource>
  <cacheFields count="1">
    <cacheField name="Anciennetée " numFmtId="0">
      <sharedItems containsSemiMixedTypes="0" containsString="0" containsNumber="1" containsInteger="1" minValue="1" maxValue="5" count="5">
        <n v="3"/>
        <n v="4"/>
        <n v="2"/>
        <n v="1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ssandra COURTINE" refreshedDate="44815.780744560187" createdVersion="8" refreshedVersion="8" minRefreshableVersion="3" recordCount="80" xr:uid="{D6F3A09D-A694-904A-B64F-0A96B16D42DE}">
  <cacheSource type="worksheet">
    <worksheetSource ref="H3:J83" sheet="Bilan social"/>
  </cacheSource>
  <cacheFields count="3">
    <cacheField name="Statut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Salaire/an" numFmtId="3">
      <sharedItems containsSemiMixedTypes="0" containsString="0" containsNumber="1" containsInteger="1" minValue="4375" maxValue="153446"/>
    </cacheField>
    <cacheField name="Absenteisme" numFmtId="0">
      <sharedItems containsSemiMixedTypes="0" containsString="0" containsNumber="1" containsInteger="1" minValue="0" maxValue="110" count="18">
        <n v="0"/>
        <n v="24"/>
        <n v="11"/>
        <n v="2"/>
        <n v="1"/>
        <n v="45"/>
        <n v="3"/>
        <n v="4"/>
        <n v="10"/>
        <n v="20"/>
        <n v="90"/>
        <n v="16"/>
        <n v="9"/>
        <n v="5"/>
        <n v="26"/>
        <n v="110"/>
        <n v="12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ssandra COURTINE" refreshedDate="44815.784791550926" createdVersion="8" refreshedVersion="8" minRefreshableVersion="3" recordCount="80" xr:uid="{C9988FED-ADD5-E24B-B1D7-7EF86D31D4AA}">
  <cacheSource type="worksheet">
    <worksheetSource ref="C3:I83" sheet="Bilan social"/>
  </cacheSource>
  <cacheFields count="7">
    <cacheField name="Sexe" numFmtId="0">
      <sharedItems count="2">
        <s v="M"/>
        <s v="F"/>
      </sharedItems>
    </cacheField>
    <cacheField name="D_Nais" numFmtId="164">
      <sharedItems containsSemiMixedTypes="0" containsNonDate="0" containsDate="1" containsString="0" minDate="1960-08-18T00:00:00" maxDate="1999-01-14T00:00:00"/>
    </cacheField>
    <cacheField name="AGE" numFmtId="0">
      <sharedItems containsSemiMixedTypes="0" containsString="0" containsNumber="1" containsInteger="1" minValue="23" maxValue="62"/>
    </cacheField>
    <cacheField name="D_Arrivée" numFmtId="164">
      <sharedItems containsSemiMixedTypes="0" containsNonDate="0" containsDate="1" containsString="0" minDate="1979-03-01T00:00:00" maxDate="2021-09-02T00:00:00"/>
    </cacheField>
    <cacheField name="Ancienneté " numFmtId="0">
      <sharedItems containsSemiMixedTypes="0" containsString="0" containsNumber="1" containsInteger="1" minValue="1" maxValue="43"/>
    </cacheField>
    <cacheField name="Statut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Salaire/an" numFmtId="3">
      <sharedItems containsSemiMixedTypes="0" containsString="0" containsNumber="1" containsInteger="1" minValue="4375" maxValue="1534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ssandra COURTINE" refreshedDate="44816.788823379633" createdVersion="8" refreshedVersion="8" minRefreshableVersion="3" recordCount="64" xr:uid="{8E7D5015-03D0-B240-B2BA-35A4C1405873}">
  <cacheSource type="worksheet">
    <worksheetSource ref="C3:C67" sheet="Bilan social"/>
  </cacheSource>
  <cacheFields count="1">
    <cacheField name="Sexe" numFmtId="0">
      <sharedItems count="2">
        <s v="M"/>
        <s v="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</r>
  <r>
    <x v="1"/>
  </r>
  <r>
    <x v="1"/>
  </r>
  <r>
    <x v="1"/>
  </r>
  <r>
    <x v="2"/>
  </r>
  <r>
    <x v="1"/>
  </r>
  <r>
    <x v="1"/>
  </r>
  <r>
    <x v="0"/>
  </r>
  <r>
    <x v="0"/>
  </r>
  <r>
    <x v="1"/>
  </r>
  <r>
    <x v="1"/>
  </r>
  <r>
    <x v="2"/>
  </r>
  <r>
    <x v="3"/>
  </r>
  <r>
    <x v="0"/>
  </r>
  <r>
    <x v="0"/>
  </r>
  <r>
    <x v="0"/>
  </r>
  <r>
    <x v="0"/>
  </r>
  <r>
    <x v="0"/>
  </r>
  <r>
    <x v="0"/>
  </r>
  <r>
    <x v="1"/>
  </r>
  <r>
    <x v="1"/>
  </r>
  <r>
    <x v="1"/>
  </r>
  <r>
    <x v="2"/>
  </r>
  <r>
    <x v="2"/>
  </r>
  <r>
    <x v="3"/>
  </r>
  <r>
    <x v="2"/>
  </r>
  <r>
    <x v="0"/>
  </r>
  <r>
    <x v="0"/>
  </r>
  <r>
    <x v="0"/>
  </r>
  <r>
    <x v="0"/>
  </r>
  <r>
    <x v="0"/>
  </r>
  <r>
    <x v="0"/>
  </r>
  <r>
    <x v="2"/>
  </r>
  <r>
    <x v="3"/>
  </r>
  <r>
    <x v="0"/>
  </r>
  <r>
    <x v="0"/>
  </r>
  <r>
    <x v="0"/>
  </r>
  <r>
    <x v="2"/>
  </r>
  <r>
    <x v="1"/>
  </r>
  <r>
    <x v="0"/>
  </r>
  <r>
    <x v="1"/>
  </r>
  <r>
    <x v="0"/>
  </r>
  <r>
    <x v="1"/>
  </r>
  <r>
    <x v="0"/>
  </r>
  <r>
    <x v="1"/>
  </r>
  <r>
    <x v="2"/>
  </r>
  <r>
    <x v="2"/>
  </r>
  <r>
    <x v="1"/>
  </r>
  <r>
    <x v="2"/>
  </r>
  <r>
    <x v="0"/>
  </r>
  <r>
    <x v="2"/>
  </r>
  <r>
    <x v="1"/>
  </r>
  <r>
    <x v="0"/>
  </r>
  <r>
    <x v="0"/>
  </r>
  <r>
    <x v="2"/>
  </r>
  <r>
    <x v="0"/>
  </r>
  <r>
    <x v="2"/>
  </r>
  <r>
    <x v="3"/>
  </r>
  <r>
    <x v="0"/>
  </r>
  <r>
    <x v="1"/>
  </r>
  <r>
    <x v="1"/>
  </r>
  <r>
    <x v="1"/>
  </r>
  <r>
    <x v="0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1"/>
  </r>
  <r>
    <x v="1"/>
  </r>
  <r>
    <x v="0"/>
  </r>
  <r>
    <x v="1"/>
  </r>
  <r>
    <x v="1"/>
  </r>
  <r>
    <x v="0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</r>
  <r>
    <x v="1"/>
  </r>
  <r>
    <x v="0"/>
  </r>
  <r>
    <x v="0"/>
  </r>
  <r>
    <x v="0"/>
  </r>
  <r>
    <x v="2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2"/>
  </r>
  <r>
    <x v="0"/>
  </r>
  <r>
    <x v="3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</r>
  <r>
    <x v="1"/>
  </r>
  <r>
    <x v="0"/>
  </r>
  <r>
    <x v="2"/>
  </r>
  <r>
    <x v="1"/>
  </r>
  <r>
    <x v="2"/>
  </r>
  <r>
    <x v="2"/>
  </r>
  <r>
    <x v="0"/>
  </r>
  <r>
    <x v="2"/>
  </r>
  <r>
    <x v="0"/>
  </r>
  <r>
    <x v="2"/>
  </r>
  <r>
    <x v="3"/>
  </r>
  <r>
    <x v="3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4"/>
  </r>
  <r>
    <x v="2"/>
  </r>
  <r>
    <x v="0"/>
  </r>
  <r>
    <x v="0"/>
  </r>
  <r>
    <x v="0"/>
  </r>
  <r>
    <x v="4"/>
  </r>
  <r>
    <x v="2"/>
  </r>
  <r>
    <x v="2"/>
  </r>
  <r>
    <x v="0"/>
  </r>
  <r>
    <x v="1"/>
  </r>
  <r>
    <x v="2"/>
  </r>
  <r>
    <x v="0"/>
  </r>
  <r>
    <x v="3"/>
  </r>
  <r>
    <x v="2"/>
  </r>
  <r>
    <x v="2"/>
  </r>
  <r>
    <x v="4"/>
  </r>
  <r>
    <x v="0"/>
  </r>
  <r>
    <x v="1"/>
  </r>
  <r>
    <x v="2"/>
  </r>
  <r>
    <x v="3"/>
  </r>
  <r>
    <x v="0"/>
  </r>
  <r>
    <x v="0"/>
  </r>
  <r>
    <x v="1"/>
  </r>
  <r>
    <x v="2"/>
  </r>
  <r>
    <x v="3"/>
  </r>
  <r>
    <x v="0"/>
  </r>
  <r>
    <x v="2"/>
  </r>
  <r>
    <x v="3"/>
  </r>
  <r>
    <x v="0"/>
  </r>
  <r>
    <x v="0"/>
  </r>
  <r>
    <x v="0"/>
  </r>
  <r>
    <x v="2"/>
  </r>
  <r>
    <x v="2"/>
  </r>
  <r>
    <x v="2"/>
  </r>
  <r>
    <x v="2"/>
  </r>
  <r>
    <x v="0"/>
  </r>
  <r>
    <x v="3"/>
  </r>
  <r>
    <x v="2"/>
  </r>
  <r>
    <x v="1"/>
  </r>
  <r>
    <x v="4"/>
  </r>
  <r>
    <x v="3"/>
  </r>
  <r>
    <x v="0"/>
  </r>
  <r>
    <x v="2"/>
  </r>
  <r>
    <x v="3"/>
  </r>
  <r>
    <x v="0"/>
  </r>
  <r>
    <x v="3"/>
  </r>
  <r>
    <x v="1"/>
  </r>
  <r>
    <x v="2"/>
  </r>
  <r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</r>
  <r>
    <x v="1"/>
  </r>
  <r>
    <x v="0"/>
  </r>
  <r>
    <x v="2"/>
  </r>
  <r>
    <x v="0"/>
  </r>
  <r>
    <x v="3"/>
  </r>
  <r>
    <x v="3"/>
  </r>
  <r>
    <x v="2"/>
  </r>
  <r>
    <x v="0"/>
  </r>
  <r>
    <x v="2"/>
  </r>
  <r>
    <x v="2"/>
  </r>
  <r>
    <x v="1"/>
  </r>
  <r>
    <x v="4"/>
  </r>
  <r>
    <x v="1"/>
  </r>
  <r>
    <x v="0"/>
  </r>
  <r>
    <x v="1"/>
  </r>
  <r>
    <x v="0"/>
  </r>
  <r>
    <x v="2"/>
  </r>
  <r>
    <x v="0"/>
  </r>
  <r>
    <x v="3"/>
  </r>
  <r>
    <x v="2"/>
  </r>
  <r>
    <x v="2"/>
  </r>
  <r>
    <x v="3"/>
  </r>
  <r>
    <x v="2"/>
  </r>
  <r>
    <x v="2"/>
  </r>
  <r>
    <x v="2"/>
  </r>
  <r>
    <x v="2"/>
  </r>
  <r>
    <x v="3"/>
  </r>
  <r>
    <x v="2"/>
  </r>
  <r>
    <x v="2"/>
  </r>
  <r>
    <x v="2"/>
  </r>
  <r>
    <x v="3"/>
  </r>
  <r>
    <x v="2"/>
  </r>
  <r>
    <x v="0"/>
  </r>
  <r>
    <x v="2"/>
  </r>
  <r>
    <x v="3"/>
  </r>
  <r>
    <x v="3"/>
  </r>
  <r>
    <x v="2"/>
  </r>
  <r>
    <x v="2"/>
  </r>
  <r>
    <x v="2"/>
  </r>
  <r>
    <x v="1"/>
  </r>
  <r>
    <x v="3"/>
  </r>
  <r>
    <x v="2"/>
  </r>
  <r>
    <x v="4"/>
  </r>
  <r>
    <x v="2"/>
  </r>
  <r>
    <x v="2"/>
  </r>
  <r>
    <x v="3"/>
  </r>
  <r>
    <x v="2"/>
  </r>
  <r>
    <x v="0"/>
  </r>
  <r>
    <x v="3"/>
  </r>
  <r>
    <x v="1"/>
  </r>
  <r>
    <x v="3"/>
  </r>
  <r>
    <x v="2"/>
  </r>
  <r>
    <x v="1"/>
  </r>
  <r>
    <x v="3"/>
  </r>
  <r>
    <x v="1"/>
  </r>
  <r>
    <x v="2"/>
  </r>
  <r>
    <x v="2"/>
  </r>
  <r>
    <x v="4"/>
  </r>
  <r>
    <x v="0"/>
  </r>
  <r>
    <x v="0"/>
  </r>
  <r>
    <x v="3"/>
  </r>
  <r>
    <x v="2"/>
  </r>
  <r>
    <x v="2"/>
  </r>
  <r>
    <x v="3"/>
  </r>
  <r>
    <x v="3"/>
  </r>
  <r>
    <x v="0"/>
  </r>
  <r>
    <x v="4"/>
  </r>
  <r>
    <x v="3"/>
  </r>
  <r>
    <x v="0"/>
  </r>
  <r>
    <x v="3"/>
  </r>
  <r>
    <x v="4"/>
  </r>
  <r>
    <x v="0"/>
  </r>
  <r>
    <x v="3"/>
  </r>
  <r>
    <x v="1"/>
  </r>
  <r>
    <x v="0"/>
  </r>
  <r>
    <x v="4"/>
  </r>
  <r>
    <x v="1"/>
  </r>
  <r>
    <x v="0"/>
  </r>
  <r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n v="28175"/>
    <x v="0"/>
  </r>
  <r>
    <x v="1"/>
    <n v="21906"/>
    <x v="1"/>
  </r>
  <r>
    <x v="1"/>
    <n v="35152"/>
    <x v="2"/>
  </r>
  <r>
    <x v="1"/>
    <n v="28269"/>
    <x v="0"/>
  </r>
  <r>
    <x v="2"/>
    <n v="49929"/>
    <x v="3"/>
  </r>
  <r>
    <x v="1"/>
    <n v="20234"/>
    <x v="4"/>
  </r>
  <r>
    <x v="1"/>
    <n v="31481"/>
    <x v="0"/>
  </r>
  <r>
    <x v="0"/>
    <n v="26961"/>
    <x v="5"/>
  </r>
  <r>
    <x v="0"/>
    <n v="26059"/>
    <x v="0"/>
  </r>
  <r>
    <x v="1"/>
    <n v="16844"/>
    <x v="0"/>
  </r>
  <r>
    <x v="1"/>
    <n v="28882"/>
    <x v="0"/>
  </r>
  <r>
    <x v="2"/>
    <n v="55313"/>
    <x v="6"/>
  </r>
  <r>
    <x v="3"/>
    <n v="99367"/>
    <x v="7"/>
  </r>
  <r>
    <x v="0"/>
    <n v="27374"/>
    <x v="8"/>
  </r>
  <r>
    <x v="0"/>
    <n v="27482"/>
    <x v="0"/>
  </r>
  <r>
    <x v="0"/>
    <n v="27579"/>
    <x v="9"/>
  </r>
  <r>
    <x v="0"/>
    <n v="24385"/>
    <x v="10"/>
  </r>
  <r>
    <x v="0"/>
    <n v="28418"/>
    <x v="3"/>
  </r>
  <r>
    <x v="0"/>
    <n v="28264"/>
    <x v="11"/>
  </r>
  <r>
    <x v="1"/>
    <n v="30969"/>
    <x v="0"/>
  </r>
  <r>
    <x v="1"/>
    <n v="20523"/>
    <x v="0"/>
  </r>
  <r>
    <x v="1"/>
    <n v="30759"/>
    <x v="4"/>
  </r>
  <r>
    <x v="2"/>
    <n v="54566"/>
    <x v="12"/>
  </r>
  <r>
    <x v="2"/>
    <n v="46356"/>
    <x v="0"/>
  </r>
  <r>
    <x v="3"/>
    <n v="127272"/>
    <x v="0"/>
  </r>
  <r>
    <x v="2"/>
    <n v="52174"/>
    <x v="4"/>
  </r>
  <r>
    <x v="0"/>
    <n v="27082"/>
    <x v="13"/>
  </r>
  <r>
    <x v="0"/>
    <n v="25951"/>
    <x v="8"/>
  </r>
  <r>
    <x v="0"/>
    <n v="28732"/>
    <x v="0"/>
  </r>
  <r>
    <x v="0"/>
    <n v="27082"/>
    <x v="0"/>
  </r>
  <r>
    <x v="0"/>
    <n v="26252"/>
    <x v="3"/>
  </r>
  <r>
    <x v="0"/>
    <n v="26059"/>
    <x v="0"/>
  </r>
  <r>
    <x v="2"/>
    <n v="50237"/>
    <x v="3"/>
  </r>
  <r>
    <x v="3"/>
    <n v="103749"/>
    <x v="0"/>
  </r>
  <r>
    <x v="0"/>
    <n v="23826"/>
    <x v="0"/>
  </r>
  <r>
    <x v="0"/>
    <n v="27903"/>
    <x v="0"/>
  </r>
  <r>
    <x v="0"/>
    <n v="27854"/>
    <x v="14"/>
  </r>
  <r>
    <x v="2"/>
    <n v="54312"/>
    <x v="0"/>
  </r>
  <r>
    <x v="1"/>
    <n v="44203"/>
    <x v="4"/>
  </r>
  <r>
    <x v="0"/>
    <n v="27680"/>
    <x v="0"/>
  </r>
  <r>
    <x v="1"/>
    <n v="29245"/>
    <x v="4"/>
  </r>
  <r>
    <x v="0"/>
    <n v="29109"/>
    <x v="4"/>
  </r>
  <r>
    <x v="1"/>
    <n v="33352"/>
    <x v="0"/>
  </r>
  <r>
    <x v="0"/>
    <n v="29545"/>
    <x v="15"/>
  </r>
  <r>
    <x v="1"/>
    <n v="33734"/>
    <x v="0"/>
  </r>
  <r>
    <x v="2"/>
    <n v="53110"/>
    <x v="0"/>
  </r>
  <r>
    <x v="2"/>
    <n v="59173"/>
    <x v="4"/>
  </r>
  <r>
    <x v="1"/>
    <n v="27529"/>
    <x v="0"/>
  </r>
  <r>
    <x v="2"/>
    <n v="35644"/>
    <x v="16"/>
  </r>
  <r>
    <x v="0"/>
    <n v="28605"/>
    <x v="6"/>
  </r>
  <r>
    <x v="2"/>
    <n v="36555"/>
    <x v="0"/>
  </r>
  <r>
    <x v="1"/>
    <n v="19864"/>
    <x v="14"/>
  </r>
  <r>
    <x v="0"/>
    <n v="27914"/>
    <x v="0"/>
  </r>
  <r>
    <x v="0"/>
    <n v="29146"/>
    <x v="6"/>
  </r>
  <r>
    <x v="2"/>
    <n v="55420"/>
    <x v="0"/>
  </r>
  <r>
    <x v="0"/>
    <n v="33306"/>
    <x v="4"/>
  </r>
  <r>
    <x v="2"/>
    <n v="52441"/>
    <x v="0"/>
  </r>
  <r>
    <x v="3"/>
    <n v="153446"/>
    <x v="0"/>
  </r>
  <r>
    <x v="0"/>
    <n v="32704"/>
    <x v="0"/>
  </r>
  <r>
    <x v="1"/>
    <n v="28774"/>
    <x v="0"/>
  </r>
  <r>
    <x v="1"/>
    <n v="23432"/>
    <x v="7"/>
  </r>
  <r>
    <x v="1"/>
    <n v="36340"/>
    <x v="0"/>
  </r>
  <r>
    <x v="0"/>
    <n v="28309"/>
    <x v="0"/>
  </r>
  <r>
    <x v="0"/>
    <n v="29519"/>
    <x v="4"/>
  </r>
  <r>
    <x v="0"/>
    <n v="9580"/>
    <x v="0"/>
  </r>
  <r>
    <x v="0"/>
    <n v="4375"/>
    <x v="0"/>
  </r>
  <r>
    <x v="0"/>
    <n v="17995"/>
    <x v="0"/>
  </r>
  <r>
    <x v="2"/>
    <n v="35087"/>
    <x v="4"/>
  </r>
  <r>
    <x v="0"/>
    <n v="14024"/>
    <x v="0"/>
  </r>
  <r>
    <x v="0"/>
    <n v="17113"/>
    <x v="16"/>
  </r>
  <r>
    <x v="0"/>
    <n v="9931"/>
    <x v="4"/>
  </r>
  <r>
    <x v="2"/>
    <n v="20739"/>
    <x v="0"/>
  </r>
  <r>
    <x v="0"/>
    <n v="17131"/>
    <x v="3"/>
  </r>
  <r>
    <x v="1"/>
    <n v="7714"/>
    <x v="0"/>
  </r>
  <r>
    <x v="1"/>
    <n v="20141"/>
    <x v="0"/>
  </r>
  <r>
    <x v="0"/>
    <n v="12460"/>
    <x v="13"/>
  </r>
  <r>
    <x v="1"/>
    <n v="17563"/>
    <x v="16"/>
  </r>
  <r>
    <x v="1"/>
    <n v="13110"/>
    <x v="10"/>
  </r>
  <r>
    <x v="0"/>
    <n v="11539"/>
    <x v="17"/>
  </r>
  <r>
    <x v="1"/>
    <n v="14360"/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d v="1981-05-22T00:00:00"/>
    <n v="41"/>
    <d v="2004-05-01T00:00:00"/>
    <n v="18"/>
    <x v="0"/>
    <n v="28175"/>
  </r>
  <r>
    <x v="1"/>
    <d v="1969-08-13T00:00:00"/>
    <n v="53"/>
    <d v="1989-08-01T00:00:00"/>
    <n v="33"/>
    <x v="1"/>
    <n v="21906"/>
  </r>
  <r>
    <x v="1"/>
    <d v="1978-02-08T00:00:00"/>
    <n v="44"/>
    <d v="2003-02-01T00:00:00"/>
    <n v="19"/>
    <x v="1"/>
    <n v="35152"/>
  </r>
  <r>
    <x v="0"/>
    <d v="1994-10-04T00:00:00"/>
    <n v="27"/>
    <d v="2013-03-01T00:00:00"/>
    <n v="9"/>
    <x v="1"/>
    <n v="28269"/>
  </r>
  <r>
    <x v="0"/>
    <d v="1973-11-06T00:00:00"/>
    <n v="48"/>
    <d v="2002-01-01T00:00:00"/>
    <n v="20"/>
    <x v="2"/>
    <n v="49929"/>
  </r>
  <r>
    <x v="0"/>
    <d v="1992-03-16T00:00:00"/>
    <n v="30"/>
    <d v="2017-06-01T00:00:00"/>
    <n v="5"/>
    <x v="1"/>
    <n v="20234"/>
  </r>
  <r>
    <x v="1"/>
    <d v="1996-07-29T00:00:00"/>
    <n v="26"/>
    <d v="2019-08-01T00:00:00"/>
    <n v="3"/>
    <x v="1"/>
    <n v="31481"/>
  </r>
  <r>
    <x v="1"/>
    <d v="1985-12-02T00:00:00"/>
    <n v="36"/>
    <d v="2013-11-01T00:00:00"/>
    <n v="8"/>
    <x v="0"/>
    <n v="26961"/>
  </r>
  <r>
    <x v="1"/>
    <d v="1986-11-10T00:00:00"/>
    <n v="35"/>
    <d v="2005-11-01T00:00:00"/>
    <n v="16"/>
    <x v="0"/>
    <n v="26059"/>
  </r>
  <r>
    <x v="1"/>
    <d v="1979-02-24T00:00:00"/>
    <n v="43"/>
    <d v="2010-07-01T00:00:00"/>
    <n v="12"/>
    <x v="1"/>
    <n v="16844"/>
  </r>
  <r>
    <x v="0"/>
    <d v="1993-06-17T00:00:00"/>
    <n v="29"/>
    <d v="2014-12-01T00:00:00"/>
    <n v="7"/>
    <x v="1"/>
    <n v="28882"/>
  </r>
  <r>
    <x v="0"/>
    <d v="1965-04-02T00:00:00"/>
    <n v="57"/>
    <d v="1989-07-01T00:00:00"/>
    <n v="33"/>
    <x v="2"/>
    <n v="55313"/>
  </r>
  <r>
    <x v="0"/>
    <d v="1965-09-01T00:00:00"/>
    <n v="57"/>
    <d v="1983-02-01T00:00:00"/>
    <n v="39"/>
    <x v="3"/>
    <n v="99367"/>
  </r>
  <r>
    <x v="1"/>
    <d v="1967-05-20T00:00:00"/>
    <n v="55"/>
    <d v="1994-12-01T00:00:00"/>
    <n v="27"/>
    <x v="0"/>
    <n v="27374"/>
  </r>
  <r>
    <x v="1"/>
    <d v="1969-11-29T00:00:00"/>
    <n v="52"/>
    <d v="1998-09-01T00:00:00"/>
    <n v="24"/>
    <x v="0"/>
    <n v="27482"/>
  </r>
  <r>
    <x v="0"/>
    <d v="1971-12-20T00:00:00"/>
    <n v="50"/>
    <d v="1996-05-01T00:00:00"/>
    <n v="26"/>
    <x v="0"/>
    <n v="27579"/>
  </r>
  <r>
    <x v="0"/>
    <d v="1977-11-30T00:00:00"/>
    <n v="44"/>
    <d v="2001-01-01T00:00:00"/>
    <n v="21"/>
    <x v="0"/>
    <n v="24385"/>
  </r>
  <r>
    <x v="1"/>
    <d v="1978-03-18T00:00:00"/>
    <n v="44"/>
    <d v="2012-06-01T00:00:00"/>
    <n v="10"/>
    <x v="0"/>
    <n v="28418"/>
  </r>
  <r>
    <x v="1"/>
    <d v="1978-07-16T00:00:00"/>
    <n v="44"/>
    <d v="2002-11-01T00:00:00"/>
    <n v="19"/>
    <x v="0"/>
    <n v="28264"/>
  </r>
  <r>
    <x v="0"/>
    <d v="1980-11-22T00:00:00"/>
    <n v="41"/>
    <d v="2019-08-01T00:00:00"/>
    <n v="3"/>
    <x v="1"/>
    <n v="30969"/>
  </r>
  <r>
    <x v="1"/>
    <d v="1981-04-20T00:00:00"/>
    <n v="41"/>
    <d v="2016-05-01T00:00:00"/>
    <n v="6"/>
    <x v="1"/>
    <n v="20523"/>
  </r>
  <r>
    <x v="0"/>
    <d v="1983-01-28T00:00:00"/>
    <n v="39"/>
    <d v="2006-12-01T00:00:00"/>
    <n v="15"/>
    <x v="1"/>
    <n v="30759"/>
  </r>
  <r>
    <x v="0"/>
    <d v="1983-03-12T00:00:00"/>
    <n v="39"/>
    <d v="2018-12-01T00:00:00"/>
    <n v="3"/>
    <x v="2"/>
    <n v="54566"/>
  </r>
  <r>
    <x v="1"/>
    <d v="1984-08-23T00:00:00"/>
    <n v="38"/>
    <d v="2008-08-01T00:00:00"/>
    <n v="14"/>
    <x v="2"/>
    <n v="46356"/>
  </r>
  <r>
    <x v="0"/>
    <d v="1987-12-06T00:00:00"/>
    <n v="34"/>
    <d v="2014-03-01T00:00:00"/>
    <n v="8"/>
    <x v="3"/>
    <n v="127272"/>
  </r>
  <r>
    <x v="0"/>
    <d v="1989-11-03T00:00:00"/>
    <n v="32"/>
    <d v="2014-09-01T00:00:00"/>
    <n v="8"/>
    <x v="2"/>
    <n v="52174"/>
  </r>
  <r>
    <x v="0"/>
    <d v="1990-10-12T00:00:00"/>
    <n v="31"/>
    <d v="2012-04-01T00:00:00"/>
    <n v="10"/>
    <x v="0"/>
    <n v="27082"/>
  </r>
  <r>
    <x v="0"/>
    <d v="1991-08-04T00:00:00"/>
    <n v="31"/>
    <d v="2018-01-01T00:00:00"/>
    <n v="4"/>
    <x v="0"/>
    <n v="25951"/>
  </r>
  <r>
    <x v="0"/>
    <d v="1992-09-08T00:00:00"/>
    <n v="30"/>
    <d v="2016-08-01T00:00:00"/>
    <n v="6"/>
    <x v="0"/>
    <n v="28732"/>
  </r>
  <r>
    <x v="1"/>
    <d v="1994-06-17T00:00:00"/>
    <n v="28"/>
    <d v="2015-06-01T00:00:00"/>
    <n v="7"/>
    <x v="0"/>
    <n v="27082"/>
  </r>
  <r>
    <x v="0"/>
    <d v="1994-12-30T00:00:00"/>
    <n v="27"/>
    <d v="2015-06-01T00:00:00"/>
    <n v="7"/>
    <x v="0"/>
    <n v="26252"/>
  </r>
  <r>
    <x v="1"/>
    <d v="1998-09-27T00:00:00"/>
    <n v="23"/>
    <d v="2018-07-01T00:00:00"/>
    <n v="4"/>
    <x v="0"/>
    <n v="26059"/>
  </r>
  <r>
    <x v="0"/>
    <d v="1994-10-26T00:00:00"/>
    <n v="27"/>
    <d v="2013-03-01T00:00:00"/>
    <n v="9"/>
    <x v="2"/>
    <n v="50237"/>
  </r>
  <r>
    <x v="1"/>
    <d v="1978-03-19T00:00:00"/>
    <n v="44"/>
    <d v="2001-01-01T00:00:00"/>
    <n v="21"/>
    <x v="3"/>
    <n v="103749"/>
  </r>
  <r>
    <x v="0"/>
    <d v="1981-04-28T00:00:00"/>
    <n v="41"/>
    <d v="2016-05-01T00:00:00"/>
    <n v="6"/>
    <x v="0"/>
    <n v="23826"/>
  </r>
  <r>
    <x v="0"/>
    <d v="1983-09-04T00:00:00"/>
    <n v="39"/>
    <d v="2018-12-01T00:00:00"/>
    <n v="3"/>
    <x v="0"/>
    <n v="27903"/>
  </r>
  <r>
    <x v="0"/>
    <d v="1999-01-13T00:00:00"/>
    <n v="23"/>
    <d v="2019-06-01T00:00:00"/>
    <n v="3"/>
    <x v="0"/>
    <n v="27854"/>
  </r>
  <r>
    <x v="0"/>
    <d v="1990-04-17T00:00:00"/>
    <n v="32"/>
    <d v="2014-09-01T00:00:00"/>
    <n v="8"/>
    <x v="2"/>
    <n v="54312"/>
  </r>
  <r>
    <x v="1"/>
    <d v="1994-08-14T00:00:00"/>
    <n v="28"/>
    <d v="2015-06-01T00:00:00"/>
    <n v="7"/>
    <x v="1"/>
    <n v="44203"/>
  </r>
  <r>
    <x v="0"/>
    <d v="1984-10-26T00:00:00"/>
    <n v="37"/>
    <d v="2008-08-01T00:00:00"/>
    <n v="14"/>
    <x v="0"/>
    <n v="27680"/>
  </r>
  <r>
    <x v="1"/>
    <d v="1972-04-11T00:00:00"/>
    <n v="50"/>
    <d v="1996-05-01T00:00:00"/>
    <n v="26"/>
    <x v="1"/>
    <n v="29245"/>
  </r>
  <r>
    <x v="0"/>
    <d v="1992-06-21T00:00:00"/>
    <n v="30"/>
    <d v="2017-06-01T00:00:00"/>
    <n v="5"/>
    <x v="0"/>
    <n v="29109"/>
  </r>
  <r>
    <x v="1"/>
    <d v="1978-07-12T00:00:00"/>
    <n v="44"/>
    <d v="2012-06-01T00:00:00"/>
    <n v="10"/>
    <x v="1"/>
    <n v="33352"/>
  </r>
  <r>
    <x v="1"/>
    <d v="1960-12-17T00:00:00"/>
    <n v="61"/>
    <d v="1979-03-01T00:00:00"/>
    <n v="43"/>
    <x v="0"/>
    <n v="29545"/>
  </r>
  <r>
    <x v="1"/>
    <d v="1995-04-18T00:00:00"/>
    <n v="27"/>
    <d v="2015-06-01T00:00:00"/>
    <n v="7"/>
    <x v="1"/>
    <n v="33734"/>
  </r>
  <r>
    <x v="0"/>
    <d v="1993-07-15T00:00:00"/>
    <n v="29"/>
    <d v="2014-12-01T00:00:00"/>
    <n v="7"/>
    <x v="2"/>
    <n v="53110"/>
  </r>
  <r>
    <x v="1"/>
    <d v="1998-07-14T00:00:00"/>
    <n v="24"/>
    <d v="2018-07-01T00:00:00"/>
    <n v="4"/>
    <x v="2"/>
    <n v="59173"/>
  </r>
  <r>
    <x v="0"/>
    <d v="1983-02-17T00:00:00"/>
    <n v="39"/>
    <d v="2006-12-01T00:00:00"/>
    <n v="15"/>
    <x v="1"/>
    <n v="27529"/>
  </r>
  <r>
    <x v="0"/>
    <d v="1973-11-22T00:00:00"/>
    <n v="48"/>
    <d v="2002-01-01T00:00:00"/>
    <n v="20"/>
    <x v="2"/>
    <n v="35644"/>
  </r>
  <r>
    <x v="1"/>
    <d v="1991-11-25T00:00:00"/>
    <n v="30"/>
    <d v="2019-01-01T00:00:00"/>
    <n v="3"/>
    <x v="0"/>
    <n v="28605"/>
  </r>
  <r>
    <x v="1"/>
    <d v="1965-07-31T00:00:00"/>
    <n v="57"/>
    <d v="1989-07-01T00:00:00"/>
    <n v="33"/>
    <x v="2"/>
    <n v="36555"/>
  </r>
  <r>
    <x v="0"/>
    <d v="1981-09-01T00:00:00"/>
    <n v="41"/>
    <d v="2018-08-01T00:00:00"/>
    <n v="4"/>
    <x v="1"/>
    <n v="19864"/>
  </r>
  <r>
    <x v="1"/>
    <d v="1979-07-26T00:00:00"/>
    <n v="43"/>
    <d v="2010-07-01T00:00:00"/>
    <n v="12"/>
    <x v="0"/>
    <n v="27914"/>
  </r>
  <r>
    <x v="0"/>
    <d v="1967-06-14T00:00:00"/>
    <n v="55"/>
    <d v="1994-12-01T00:00:00"/>
    <n v="27"/>
    <x v="0"/>
    <n v="29146"/>
  </r>
  <r>
    <x v="0"/>
    <d v="1996-08-23T00:00:00"/>
    <n v="26"/>
    <d v="2021-09-01T00:00:00"/>
    <n v="1"/>
    <x v="2"/>
    <n v="55420"/>
  </r>
  <r>
    <x v="0"/>
    <d v="1966-01-11T00:00:00"/>
    <n v="56"/>
    <d v="1990-11-01T00:00:00"/>
    <n v="31"/>
    <x v="0"/>
    <n v="33306"/>
  </r>
  <r>
    <x v="1"/>
    <d v="1986-05-26T00:00:00"/>
    <n v="36"/>
    <d v="2013-11-01T00:00:00"/>
    <n v="8"/>
    <x v="2"/>
    <n v="52441"/>
  </r>
  <r>
    <x v="0"/>
    <d v="1988-01-19T00:00:00"/>
    <n v="34"/>
    <d v="2014-03-01T00:00:00"/>
    <n v="8"/>
    <x v="3"/>
    <n v="153446"/>
  </r>
  <r>
    <x v="1"/>
    <d v="1965-12-04T00:00:00"/>
    <n v="56"/>
    <d v="1983-02-01T00:00:00"/>
    <n v="39"/>
    <x v="0"/>
    <n v="32704"/>
  </r>
  <r>
    <x v="1"/>
    <d v="1978-12-10T00:00:00"/>
    <n v="43"/>
    <d v="2002-11-01T00:00:00"/>
    <n v="19"/>
    <x v="1"/>
    <n v="28774"/>
  </r>
  <r>
    <x v="1"/>
    <d v="1986-01-11T00:00:00"/>
    <n v="36"/>
    <d v="2005-10-01T00:00:00"/>
    <n v="16"/>
    <x v="1"/>
    <n v="23432"/>
  </r>
  <r>
    <x v="0"/>
    <d v="1981-01-05T00:00:00"/>
    <n v="41"/>
    <d v="2021-09-01T00:00:00"/>
    <n v="1"/>
    <x v="1"/>
    <n v="36340"/>
  </r>
  <r>
    <x v="0"/>
    <d v="1990-12-11T00:00:00"/>
    <n v="31"/>
    <d v="2012-04-01T00:00:00"/>
    <n v="10"/>
    <x v="0"/>
    <n v="28309"/>
  </r>
  <r>
    <x v="1"/>
    <d v="1992-09-25T00:00:00"/>
    <n v="29"/>
    <d v="2016-08-01T00:00:00"/>
    <n v="6"/>
    <x v="0"/>
    <n v="29519"/>
  </r>
  <r>
    <x v="1"/>
    <d v="1989-04-13T00:00:00"/>
    <n v="33"/>
    <d v="2021-08-01T00:00:00"/>
    <n v="1"/>
    <x v="0"/>
    <n v="9580"/>
  </r>
  <r>
    <x v="0"/>
    <d v="1989-08-07T00:00:00"/>
    <n v="33"/>
    <d v="2019-07-01T00:00:00"/>
    <n v="3"/>
    <x v="0"/>
    <n v="4375"/>
  </r>
  <r>
    <x v="1"/>
    <d v="1985-11-18T00:00:00"/>
    <n v="36"/>
    <d v="2005-10-01T00:00:00"/>
    <n v="16"/>
    <x v="0"/>
    <n v="17995"/>
  </r>
  <r>
    <x v="0"/>
    <d v="1962-03-14T00:00:00"/>
    <n v="60"/>
    <d v="1984-07-01T00:00:00"/>
    <n v="38"/>
    <x v="2"/>
    <n v="35087"/>
  </r>
  <r>
    <x v="0"/>
    <d v="1992-02-18T00:00:00"/>
    <n v="30"/>
    <d v="2021-05-01T00:00:00"/>
    <n v="1"/>
    <x v="0"/>
    <n v="14024"/>
  </r>
  <r>
    <x v="1"/>
    <d v="1970-03-01T00:00:00"/>
    <n v="52"/>
    <d v="1998-09-01T00:00:00"/>
    <n v="24"/>
    <x v="0"/>
    <n v="17113"/>
  </r>
  <r>
    <x v="1"/>
    <d v="1998-03-01T00:00:00"/>
    <n v="24"/>
    <d v="2018-07-01T00:00:00"/>
    <n v="4"/>
    <x v="0"/>
    <n v="9931"/>
  </r>
  <r>
    <x v="1"/>
    <d v="1960-08-18T00:00:00"/>
    <n v="62"/>
    <d v="1979-03-01T00:00:00"/>
    <n v="43"/>
    <x v="2"/>
    <n v="20739"/>
  </r>
  <r>
    <x v="0"/>
    <d v="1978-02-15T00:00:00"/>
    <n v="44"/>
    <d v="2003-02-01T00:00:00"/>
    <n v="19"/>
    <x v="0"/>
    <n v="17131"/>
  </r>
  <r>
    <x v="0"/>
    <d v="1991-10-08T00:00:00"/>
    <n v="30"/>
    <d v="2019-04-01T00:00:00"/>
    <n v="3"/>
    <x v="1"/>
    <n v="7714"/>
  </r>
  <r>
    <x v="1"/>
    <d v="1965-09-18T00:00:00"/>
    <n v="56"/>
    <d v="1990-11-01T00:00:00"/>
    <n v="31"/>
    <x v="1"/>
    <n v="20141"/>
  </r>
  <r>
    <x v="1"/>
    <d v="1981-11-06T00:00:00"/>
    <n v="40"/>
    <d v="2004-05-01T00:00:00"/>
    <n v="18"/>
    <x v="0"/>
    <n v="12460"/>
  </r>
  <r>
    <x v="0"/>
    <d v="1962-06-22T00:00:00"/>
    <n v="60"/>
    <d v="1984-07-01T00:00:00"/>
    <n v="38"/>
    <x v="1"/>
    <n v="17563"/>
  </r>
  <r>
    <x v="1"/>
    <d v="1969-08-23T00:00:00"/>
    <n v="53"/>
    <d v="1989-08-01T00:00:00"/>
    <n v="33"/>
    <x v="1"/>
    <n v="13110"/>
  </r>
  <r>
    <x v="1"/>
    <d v="1987-01-04T00:00:00"/>
    <n v="35"/>
    <d v="2005-11-01T00:00:00"/>
    <n v="16"/>
    <x v="0"/>
    <n v="11539"/>
  </r>
  <r>
    <x v="0"/>
    <d v="1981-07-12T00:00:00"/>
    <n v="41"/>
    <d v="2019-07-01T00:00:00"/>
    <n v="3"/>
    <x v="1"/>
    <n v="1436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0A8A4F-3225-0F44-9D73-ADB1AE6DF2BA}" name="Tableau croisé dynamique6" cacheId="13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K142:L148" firstHeaderRow="1" firstDataRow="1" firstDataCol="1"/>
  <pivotFields count="1">
    <pivotField axis="axisRow" dataField="1" showAll="0">
      <items count="6">
        <item x="3"/>
        <item x="2"/>
        <item x="0"/>
        <item x="1"/>
        <item x="4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ombre de Anciennetée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A75A20-5051-C94F-A131-C6148B8B5671}" name="Tableau croisé dynamique3" cacheId="16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K118:L121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Nombre de Sex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6F5DF0-3185-7646-A8DA-47750395FBFD}" name="Tableau croisé dynamique14" cacheId="14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K187:L192" firstHeaderRow="1" firstDataRow="1" firstDataCol="1"/>
  <pivotFields count="3">
    <pivotField axis="axisRow" showAll="0">
      <items count="5">
        <item x="0"/>
        <item x="1"/>
        <item x="2"/>
        <item x="3"/>
        <item t="default"/>
      </items>
    </pivotField>
    <pivotField numFmtId="3" showAll="0"/>
    <pivotField dataField="1" showAll="0">
      <items count="19">
        <item x="0"/>
        <item x="4"/>
        <item x="3"/>
        <item x="6"/>
        <item x="7"/>
        <item x="13"/>
        <item x="17"/>
        <item x="12"/>
        <item x="8"/>
        <item x="2"/>
        <item x="16"/>
        <item x="11"/>
        <item x="9"/>
        <item x="1"/>
        <item x="14"/>
        <item x="5"/>
        <item x="10"/>
        <item x="15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me de Absenteisme2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928909-E312-4742-9179-C706E963B635}" name="Tableau croisé dynamique2" cacheId="16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Y7:Y8" firstHeaderRow="1" firstDataRow="1" firstDataCol="0"/>
  <pivotFields count="1">
    <pivotField dataField="1" showAll="0"/>
  </pivotFields>
  <rowItems count="1">
    <i/>
  </rowItems>
  <colItems count="1">
    <i/>
  </colItems>
  <dataFields count="1">
    <dataField name="Nombre de Sex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5BE684-72DF-F545-B230-C53D949FD190}" name="Tableau croisé dynamique5" cacheId="1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K106:L112" firstHeaderRow="1" firstDataRow="1" firstDataCol="1"/>
  <pivotFields count="1">
    <pivotField axis="axisRow" dataField="1" numFmtId="9" showAll="0">
      <items count="6">
        <item x="1"/>
        <item x="2"/>
        <item x="4"/>
        <item x="3"/>
        <item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ombre de Tps%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741C92-F1AB-0C4F-9990-1A3481410D1E}" name="Tableau croisé dynamique4" cacheId="1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K97:L102" firstHeaderRow="1" firstDataRow="1" firstDataCol="1"/>
  <pivotFields count="1">
    <pivotField axis="axisRow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ombre de Statut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846382-C569-E549-B205-6E55105CF262}" name="Tableau croisé dynamique16" cacheId="15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K209:L214" firstHeaderRow="1" firstDataRow="1" firstDataCol="1" rowPageCount="1" colPageCount="1"/>
  <pivotFields count="7">
    <pivotField axis="axisPage" multipleItemSelectionAllowed="1" showAll="0">
      <items count="3">
        <item x="1"/>
        <item h="1" x="0"/>
        <item t="default"/>
      </items>
    </pivotField>
    <pivotField numFmtId="164" showAll="0"/>
    <pivotField showAll="0"/>
    <pivotField numFmtId="16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numFmtId="3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0" hier="-1"/>
  </pageFields>
  <dataFields count="1">
    <dataField name="Somme de Salaire/an" fld="6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8A7A1F-AD3F-1848-B611-0F0485926452}" name="Tableau croisé dynamique15" cacheId="15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K199:L204" firstHeaderRow="1" firstDataRow="1" firstDataCol="1" rowPageCount="1" colPageCount="1"/>
  <pivotFields count="7">
    <pivotField axis="axisPage" multipleItemSelectionAllowed="1" showAll="0">
      <items count="3">
        <item h="1" x="1"/>
        <item x="0"/>
        <item t="default"/>
      </items>
    </pivotField>
    <pivotField numFmtId="164" showAll="0"/>
    <pivotField showAll="0"/>
    <pivotField numFmtId="16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numFmtId="3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0" hier="-1"/>
  </pageFields>
  <dataFields count="1">
    <dataField name="Somme de Salaire/an" fld="6" baseField="0" baseItem="0"/>
  </dataFields>
  <formats count="2">
    <format dxfId="2">
      <pivotArea grandRow="1" outline="0" collapsedLevelsAreSubtotals="1" fieldPosition="0"/>
    </format>
    <format dxfId="1">
      <pivotArea collapsedLevelsAreSubtotals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F55E1B-FBFA-EE4A-A76D-502A028AB2AE}" name="Tableau croisé dynamique10" cacheId="12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K125:L131" firstHeaderRow="1" firstDataRow="1" firstDataCol="1"/>
  <pivotFields count="1">
    <pivotField axis="axisRow" dataField="1" showAll="0">
      <items count="6">
        <item x="4"/>
        <item x="2"/>
        <item x="0"/>
        <item x="1"/>
        <item x="3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Nombre de Catégorie age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4F32-00F6-F646-9280-BD9CCB7E5A7C}">
  <dimension ref="A1:AE348"/>
  <sheetViews>
    <sheetView tabSelected="1" zoomScale="98" zoomScaleNormal="98" workbookViewId="0">
      <pane ySplit="4320" topLeftCell="A131" activePane="bottomLeft"/>
      <selection activeCell="O7" sqref="O7:O77"/>
      <selection pane="bottomLeft" activeCell="J152" sqref="J152:L156"/>
    </sheetView>
  </sheetViews>
  <sheetFormatPr baseColWidth="10" defaultRowHeight="13" x14ac:dyDescent="0.15"/>
  <cols>
    <col min="1" max="1" width="6.33203125" customWidth="1"/>
    <col min="2" max="2" width="13.6640625" customWidth="1"/>
    <col min="3" max="3" width="7.33203125" style="3" customWidth="1"/>
    <col min="4" max="5" width="8" style="1" customWidth="1"/>
    <col min="6" max="7" width="10.83203125" style="12"/>
    <col min="8" max="8" width="7.5" style="3" customWidth="1"/>
    <col min="10" max="11" width="19.83203125" style="3" bestFit="1" customWidth="1"/>
    <col min="12" max="12" width="15" style="12" bestFit="1" customWidth="1"/>
    <col min="13" max="13" width="17.5" style="3" customWidth="1"/>
    <col min="14" max="14" width="10.83203125" style="3"/>
    <col min="15" max="15" width="16.6640625" customWidth="1"/>
    <col min="16" max="16" width="21.1640625" customWidth="1"/>
    <col min="17" max="17" width="3.83203125" customWidth="1"/>
    <col min="19" max="19" width="2.1640625" customWidth="1"/>
    <col min="20" max="20" width="21.83203125" customWidth="1"/>
    <col min="21" max="21" width="15.1640625" customWidth="1"/>
    <col min="22" max="22" width="1.5" customWidth="1"/>
    <col min="23" max="23" width="3.83203125" customWidth="1"/>
    <col min="25" max="26" width="15" bestFit="1" customWidth="1"/>
  </cols>
  <sheetData>
    <row r="1" spans="1:31" ht="19" thickBot="1" x14ac:dyDescent="0.25">
      <c r="B1" s="38" t="s">
        <v>52</v>
      </c>
      <c r="C1" s="25"/>
      <c r="F1" s="24" t="s">
        <v>136</v>
      </c>
      <c r="G1" s="110"/>
      <c r="I1" s="143" t="s">
        <v>129</v>
      </c>
      <c r="J1" s="144"/>
      <c r="K1" s="26">
        <v>44561</v>
      </c>
      <c r="M1" s="23"/>
      <c r="N1" s="23"/>
      <c r="R1" s="145" t="s">
        <v>131</v>
      </c>
      <c r="S1" s="146"/>
      <c r="T1" s="146"/>
      <c r="U1" s="147"/>
    </row>
    <row r="2" spans="1:31" ht="14" thickBot="1" x14ac:dyDescent="0.2">
      <c r="Q2" s="2"/>
      <c r="R2" s="2"/>
      <c r="S2" s="2"/>
      <c r="T2" s="2"/>
      <c r="U2" s="2"/>
    </row>
    <row r="3" spans="1:31" s="2" customFormat="1" ht="14" thickBot="1" x14ac:dyDescent="0.2">
      <c r="B3" s="4" t="s">
        <v>0</v>
      </c>
      <c r="C3" s="5" t="s">
        <v>1</v>
      </c>
      <c r="D3" s="6" t="s">
        <v>2</v>
      </c>
      <c r="E3" s="6" t="s">
        <v>150</v>
      </c>
      <c r="F3" s="10" t="s">
        <v>3</v>
      </c>
      <c r="G3" s="10" t="s">
        <v>154</v>
      </c>
      <c r="H3" s="5" t="s">
        <v>5</v>
      </c>
      <c r="I3" s="4" t="s">
        <v>7</v>
      </c>
      <c r="J3" s="5" t="s">
        <v>51</v>
      </c>
      <c r="K3" s="5" t="s">
        <v>50</v>
      </c>
      <c r="L3" s="10" t="s">
        <v>4</v>
      </c>
      <c r="M3" s="5" t="s">
        <v>6</v>
      </c>
      <c r="N3" s="75" t="s">
        <v>169</v>
      </c>
      <c r="O3" s="4" t="s">
        <v>151</v>
      </c>
      <c r="P3" s="4" t="s">
        <v>153</v>
      </c>
      <c r="Q3" s="65"/>
      <c r="R3" s="66" t="s">
        <v>116</v>
      </c>
      <c r="S3" s="67"/>
      <c r="T3" s="67"/>
      <c r="U3" s="68"/>
    </row>
    <row r="4" spans="1:31" x14ac:dyDescent="0.15">
      <c r="A4" s="1"/>
      <c r="B4" s="40" t="s">
        <v>10</v>
      </c>
      <c r="C4" s="41" t="s">
        <v>8</v>
      </c>
      <c r="D4" s="56">
        <v>29728</v>
      </c>
      <c r="E4" s="90">
        <f t="shared" ref="E4:E35" ca="1" si="0">DATEDIF(D4,TODAY(),"Y")</f>
        <v>41</v>
      </c>
      <c r="F4" s="63">
        <v>38108</v>
      </c>
      <c r="G4" s="98">
        <f ca="1">DATEDIF(F4,TODAY(),"Y")</f>
        <v>18</v>
      </c>
      <c r="H4" s="59">
        <v>1</v>
      </c>
      <c r="I4" s="43">
        <v>28175</v>
      </c>
      <c r="J4" s="44">
        <v>0</v>
      </c>
      <c r="K4" s="45">
        <v>1</v>
      </c>
      <c r="L4" s="42" t="s">
        <v>130</v>
      </c>
      <c r="M4" s="46" t="s">
        <v>130</v>
      </c>
      <c r="N4" s="40" t="s">
        <v>10</v>
      </c>
      <c r="O4" s="40">
        <f t="shared" ref="O4:O35" ca="1" si="1">IF(E4&lt;=$O$125,1,IF(E4&lt;=$O$126,2,IF(E4&lt;=$O$127,3,IF(E4&lt;=$O$128,4,IF(E4&gt;=$O$128,5)))))</f>
        <v>3</v>
      </c>
      <c r="P4" s="40">
        <f ca="1">IF(G4&lt;=$O$143,1,IF(G4&lt;=$O$144,2,IF(G4&lt;=$O$145,3,IF(G4&lt;=$O$146,4,IF(G4&lt;=$O$147,5)))))</f>
        <v>3</v>
      </c>
      <c r="Q4" s="69"/>
      <c r="R4" t="s">
        <v>117</v>
      </c>
      <c r="U4" s="70"/>
      <c r="X4" s="1"/>
      <c r="AC4" s="1"/>
      <c r="AD4" s="55"/>
      <c r="AE4" s="55"/>
    </row>
    <row r="5" spans="1:31" x14ac:dyDescent="0.15">
      <c r="A5" s="1"/>
      <c r="B5" s="47" t="s">
        <v>11</v>
      </c>
      <c r="C5" s="7" t="s">
        <v>9</v>
      </c>
      <c r="D5" s="57">
        <v>25428</v>
      </c>
      <c r="E5" s="91">
        <f t="shared" ca="1" si="0"/>
        <v>53</v>
      </c>
      <c r="F5" s="62">
        <v>32721</v>
      </c>
      <c r="G5" s="98">
        <f t="shared" ref="G5:G68" ca="1" si="2">DATEDIF(F5,TODAY(),"Y")</f>
        <v>33</v>
      </c>
      <c r="H5" s="60">
        <v>2</v>
      </c>
      <c r="I5" s="35">
        <v>21906</v>
      </c>
      <c r="J5" s="8">
        <v>24</v>
      </c>
      <c r="K5" s="9">
        <v>0.5</v>
      </c>
      <c r="L5" s="11" t="s">
        <v>130</v>
      </c>
      <c r="M5" s="48" t="s">
        <v>130</v>
      </c>
      <c r="N5" s="47" t="s">
        <v>11</v>
      </c>
      <c r="O5" s="47">
        <f t="shared" ca="1" si="1"/>
        <v>4</v>
      </c>
      <c r="P5" s="47">
        <f ca="1">IF(G5&lt;=$O$143,1,IF(G5&lt;=$O$144,2,IF(G5&lt;=$O$145,3,IF(G5&lt;=$O$146,4,IF(G5&lt;=$O$147,5)))))</f>
        <v>4</v>
      </c>
      <c r="Q5" s="69"/>
      <c r="S5" s="22" t="s">
        <v>128</v>
      </c>
      <c r="T5" t="s">
        <v>121</v>
      </c>
      <c r="U5" s="70"/>
      <c r="X5" s="1"/>
      <c r="AC5" s="1"/>
      <c r="AD5" s="55"/>
      <c r="AE5" s="55"/>
    </row>
    <row r="6" spans="1:31" x14ac:dyDescent="0.15">
      <c r="A6" s="1"/>
      <c r="B6" s="47" t="s">
        <v>12</v>
      </c>
      <c r="C6" s="7" t="s">
        <v>9</v>
      </c>
      <c r="D6" s="57">
        <v>28529</v>
      </c>
      <c r="E6" s="91">
        <f t="shared" ca="1" si="0"/>
        <v>44</v>
      </c>
      <c r="F6" s="62">
        <v>37653</v>
      </c>
      <c r="G6" s="98">
        <f t="shared" ca="1" si="2"/>
        <v>19</v>
      </c>
      <c r="H6" s="60">
        <v>2</v>
      </c>
      <c r="I6" s="35">
        <v>35152</v>
      </c>
      <c r="J6" s="8">
        <v>11</v>
      </c>
      <c r="K6" s="9">
        <v>1</v>
      </c>
      <c r="L6" s="11" t="s">
        <v>130</v>
      </c>
      <c r="M6" s="48" t="s">
        <v>130</v>
      </c>
      <c r="N6" s="47" t="s">
        <v>12</v>
      </c>
      <c r="O6" s="47">
        <f t="shared" ca="1" si="1"/>
        <v>3</v>
      </c>
      <c r="P6" s="47">
        <f t="shared" ref="P6:P68" ca="1" si="3">IF(G6&lt;=$O$143,1,IF(G6&lt;=$O$144,2,IF(G6&lt;=$O$145,3,IF(G6&lt;=$O$146,4,IF(G6&lt;=$O$147,5)))))</f>
        <v>3</v>
      </c>
      <c r="Q6" s="69"/>
      <c r="T6" t="s">
        <v>118</v>
      </c>
      <c r="U6" s="70"/>
      <c r="X6" s="1"/>
      <c r="AC6" s="1"/>
      <c r="AD6" s="55"/>
      <c r="AE6" s="55"/>
    </row>
    <row r="7" spans="1:31" x14ac:dyDescent="0.15">
      <c r="A7" s="1"/>
      <c r="B7" s="47" t="s">
        <v>14</v>
      </c>
      <c r="C7" s="7" t="s">
        <v>8</v>
      </c>
      <c r="D7" s="57">
        <v>34611</v>
      </c>
      <c r="E7" s="91">
        <f t="shared" ca="1" si="0"/>
        <v>27</v>
      </c>
      <c r="F7" s="62">
        <v>41334</v>
      </c>
      <c r="G7" s="98">
        <f t="shared" ca="1" si="2"/>
        <v>9</v>
      </c>
      <c r="H7" s="60">
        <v>2</v>
      </c>
      <c r="I7" s="35">
        <v>28269</v>
      </c>
      <c r="J7" s="8">
        <v>0</v>
      </c>
      <c r="K7" s="9">
        <v>1</v>
      </c>
      <c r="L7" s="11" t="s">
        <v>130</v>
      </c>
      <c r="M7" s="48" t="s">
        <v>130</v>
      </c>
      <c r="N7" s="47" t="s">
        <v>14</v>
      </c>
      <c r="O7" s="47">
        <f t="shared" ca="1" si="1"/>
        <v>2</v>
      </c>
      <c r="P7" s="47">
        <f t="shared" ca="1" si="3"/>
        <v>2</v>
      </c>
      <c r="Q7" s="69"/>
      <c r="T7" t="s">
        <v>119</v>
      </c>
      <c r="U7" s="70"/>
      <c r="X7" s="1"/>
      <c r="Y7" t="s">
        <v>143</v>
      </c>
      <c r="AC7" s="1"/>
      <c r="AD7" s="55"/>
      <c r="AE7" s="55"/>
    </row>
    <row r="8" spans="1:31" x14ac:dyDescent="0.15">
      <c r="A8" s="1"/>
      <c r="B8" s="47" t="s">
        <v>15</v>
      </c>
      <c r="C8" s="7" t="s">
        <v>8</v>
      </c>
      <c r="D8" s="57">
        <v>26974</v>
      </c>
      <c r="E8" s="91">
        <f t="shared" ca="1" si="0"/>
        <v>48</v>
      </c>
      <c r="F8" s="62">
        <v>37257</v>
      </c>
      <c r="G8" s="98">
        <f t="shared" ca="1" si="2"/>
        <v>20</v>
      </c>
      <c r="H8" s="60">
        <v>3</v>
      </c>
      <c r="I8" s="35">
        <v>49929</v>
      </c>
      <c r="J8" s="8">
        <v>2</v>
      </c>
      <c r="K8" s="9">
        <v>1</v>
      </c>
      <c r="L8" s="11" t="s">
        <v>130</v>
      </c>
      <c r="M8" s="48" t="s">
        <v>130</v>
      </c>
      <c r="N8" s="47" t="s">
        <v>15</v>
      </c>
      <c r="O8" s="47">
        <f t="shared" ca="1" si="1"/>
        <v>4</v>
      </c>
      <c r="P8" s="47">
        <f t="shared" ca="1" si="3"/>
        <v>3</v>
      </c>
      <c r="Q8" s="69"/>
      <c r="T8" t="s">
        <v>107</v>
      </c>
      <c r="U8" s="70"/>
      <c r="X8" s="1"/>
      <c r="Y8">
        <v>64</v>
      </c>
      <c r="AC8" s="1"/>
      <c r="AD8" s="55"/>
      <c r="AE8" s="55"/>
    </row>
    <row r="9" spans="1:31" x14ac:dyDescent="0.15">
      <c r="A9" s="1"/>
      <c r="B9" s="47" t="s">
        <v>16</v>
      </c>
      <c r="C9" s="7" t="s">
        <v>8</v>
      </c>
      <c r="D9" s="57">
        <v>33679</v>
      </c>
      <c r="E9" s="91">
        <f t="shared" ca="1" si="0"/>
        <v>30</v>
      </c>
      <c r="F9" s="62">
        <v>42887</v>
      </c>
      <c r="G9" s="98">
        <f t="shared" ca="1" si="2"/>
        <v>5</v>
      </c>
      <c r="H9" s="60">
        <v>2</v>
      </c>
      <c r="I9" s="35">
        <v>20234</v>
      </c>
      <c r="J9" s="8">
        <v>1</v>
      </c>
      <c r="K9" s="9">
        <v>0.6</v>
      </c>
      <c r="L9" s="11" t="s">
        <v>130</v>
      </c>
      <c r="M9" s="48" t="s">
        <v>130</v>
      </c>
      <c r="N9" s="47" t="s">
        <v>16</v>
      </c>
      <c r="O9" s="47">
        <f t="shared" ca="1" si="1"/>
        <v>2</v>
      </c>
      <c r="P9" s="47">
        <f t="shared" ca="1" si="3"/>
        <v>1</v>
      </c>
      <c r="Q9" s="69"/>
      <c r="T9" t="s">
        <v>120</v>
      </c>
      <c r="U9" s="70"/>
      <c r="X9" s="1"/>
      <c r="AC9" s="1"/>
      <c r="AD9" s="55"/>
      <c r="AE9" s="55"/>
    </row>
    <row r="10" spans="1:31" x14ac:dyDescent="0.15">
      <c r="A10" s="1"/>
      <c r="B10" s="47" t="s">
        <v>18</v>
      </c>
      <c r="C10" s="7" t="s">
        <v>9</v>
      </c>
      <c r="D10" s="57">
        <v>35275</v>
      </c>
      <c r="E10" s="91">
        <f t="shared" ca="1" si="0"/>
        <v>26</v>
      </c>
      <c r="F10" s="62">
        <v>43678</v>
      </c>
      <c r="G10" s="98">
        <f t="shared" ca="1" si="2"/>
        <v>3</v>
      </c>
      <c r="H10" s="60">
        <v>2</v>
      </c>
      <c r="I10" s="35">
        <v>31481</v>
      </c>
      <c r="J10" s="8">
        <v>0</v>
      </c>
      <c r="K10" s="9">
        <v>1</v>
      </c>
      <c r="L10" s="11" t="s">
        <v>130</v>
      </c>
      <c r="M10" s="48" t="s">
        <v>130</v>
      </c>
      <c r="N10" s="47" t="s">
        <v>18</v>
      </c>
      <c r="O10" s="47">
        <f t="shared" ca="1" si="1"/>
        <v>2</v>
      </c>
      <c r="P10" s="47">
        <f t="shared" ca="1" si="3"/>
        <v>1</v>
      </c>
      <c r="Q10" s="69"/>
      <c r="R10" t="s">
        <v>122</v>
      </c>
      <c r="U10" s="70"/>
      <c r="X10" s="1"/>
      <c r="AC10" s="1"/>
      <c r="AD10" s="55"/>
      <c r="AE10" s="55"/>
    </row>
    <row r="11" spans="1:31" x14ac:dyDescent="0.15">
      <c r="A11" s="1"/>
      <c r="B11" s="47" t="s">
        <v>19</v>
      </c>
      <c r="C11" s="7" t="s">
        <v>9</v>
      </c>
      <c r="D11" s="57">
        <v>31383</v>
      </c>
      <c r="E11" s="91">
        <f t="shared" ca="1" si="0"/>
        <v>36</v>
      </c>
      <c r="F11" s="62">
        <v>41579</v>
      </c>
      <c r="G11" s="98">
        <f t="shared" ca="1" si="2"/>
        <v>8</v>
      </c>
      <c r="H11" s="60">
        <v>1</v>
      </c>
      <c r="I11" s="35">
        <v>26961</v>
      </c>
      <c r="J11" s="8">
        <v>45</v>
      </c>
      <c r="K11" s="9">
        <v>1</v>
      </c>
      <c r="L11" s="11" t="s">
        <v>130</v>
      </c>
      <c r="M11" s="48" t="s">
        <v>130</v>
      </c>
      <c r="N11" s="47" t="s">
        <v>19</v>
      </c>
      <c r="O11" s="47">
        <f t="shared" ca="1" si="1"/>
        <v>3</v>
      </c>
      <c r="P11" s="47">
        <f t="shared" ca="1" si="3"/>
        <v>2</v>
      </c>
      <c r="Q11" s="69"/>
      <c r="R11" s="15" t="s">
        <v>123</v>
      </c>
      <c r="U11" s="70"/>
      <c r="X11" s="1"/>
      <c r="AC11" s="1"/>
      <c r="AD11" s="55"/>
      <c r="AE11" s="55"/>
    </row>
    <row r="12" spans="1:31" x14ac:dyDescent="0.15">
      <c r="A12" s="1"/>
      <c r="B12" s="47" t="s">
        <v>20</v>
      </c>
      <c r="C12" s="7" t="s">
        <v>9</v>
      </c>
      <c r="D12" s="57">
        <v>31726</v>
      </c>
      <c r="E12" s="91">
        <f t="shared" ca="1" si="0"/>
        <v>35</v>
      </c>
      <c r="F12" s="62">
        <v>38657</v>
      </c>
      <c r="G12" s="98">
        <f t="shared" ca="1" si="2"/>
        <v>16</v>
      </c>
      <c r="H12" s="60">
        <v>1</v>
      </c>
      <c r="I12" s="35">
        <v>26059</v>
      </c>
      <c r="J12" s="8">
        <v>0</v>
      </c>
      <c r="K12" s="9">
        <v>1</v>
      </c>
      <c r="L12" s="11" t="s">
        <v>130</v>
      </c>
      <c r="M12" s="48" t="s">
        <v>130</v>
      </c>
      <c r="N12" s="47" t="s">
        <v>20</v>
      </c>
      <c r="O12" s="47">
        <f t="shared" ca="1" si="1"/>
        <v>2</v>
      </c>
      <c r="P12" s="47">
        <f t="shared" ca="1" si="3"/>
        <v>3</v>
      </c>
      <c r="Q12" s="69"/>
      <c r="T12" t="s">
        <v>124</v>
      </c>
      <c r="U12" s="70"/>
      <c r="X12" s="1"/>
      <c r="AC12" s="1"/>
      <c r="AD12" s="55"/>
      <c r="AE12" s="55"/>
    </row>
    <row r="13" spans="1:31" x14ac:dyDescent="0.15">
      <c r="A13" s="1"/>
      <c r="B13" s="47" t="s">
        <v>21</v>
      </c>
      <c r="C13" s="7" t="s">
        <v>9</v>
      </c>
      <c r="D13" s="57">
        <v>28910</v>
      </c>
      <c r="E13" s="91">
        <f t="shared" ca="1" si="0"/>
        <v>43</v>
      </c>
      <c r="F13" s="62">
        <v>40360</v>
      </c>
      <c r="G13" s="98">
        <f t="shared" ca="1" si="2"/>
        <v>12</v>
      </c>
      <c r="H13" s="60">
        <v>2</v>
      </c>
      <c r="I13" s="35">
        <v>16844</v>
      </c>
      <c r="J13" s="8">
        <v>0</v>
      </c>
      <c r="K13" s="9">
        <v>0.5</v>
      </c>
      <c r="L13" s="11" t="s">
        <v>130</v>
      </c>
      <c r="M13" s="48" t="s">
        <v>130</v>
      </c>
      <c r="N13" s="47" t="s">
        <v>21</v>
      </c>
      <c r="O13" s="47">
        <f t="shared" ca="1" si="1"/>
        <v>3</v>
      </c>
      <c r="P13" s="47">
        <f t="shared" ca="1" si="3"/>
        <v>2</v>
      </c>
      <c r="Q13" s="69"/>
      <c r="T13" t="s">
        <v>125</v>
      </c>
      <c r="U13" s="70"/>
      <c r="X13" s="1"/>
      <c r="AC13" s="1"/>
      <c r="AD13" s="55"/>
      <c r="AE13" s="55"/>
    </row>
    <row r="14" spans="1:31" x14ac:dyDescent="0.15">
      <c r="A14" s="1"/>
      <c r="B14" s="47" t="s">
        <v>22</v>
      </c>
      <c r="C14" s="7" t="s">
        <v>8</v>
      </c>
      <c r="D14" s="57">
        <v>34137</v>
      </c>
      <c r="E14" s="91">
        <f t="shared" ca="1" si="0"/>
        <v>29</v>
      </c>
      <c r="F14" s="62">
        <v>41974</v>
      </c>
      <c r="G14" s="98">
        <f t="shared" ca="1" si="2"/>
        <v>7</v>
      </c>
      <c r="H14" s="60">
        <v>2</v>
      </c>
      <c r="I14" s="35">
        <v>28882</v>
      </c>
      <c r="J14" s="8">
        <v>0</v>
      </c>
      <c r="K14" s="9">
        <v>1</v>
      </c>
      <c r="L14" s="11" t="s">
        <v>130</v>
      </c>
      <c r="M14" s="48" t="s">
        <v>130</v>
      </c>
      <c r="N14" s="47" t="s">
        <v>22</v>
      </c>
      <c r="O14" s="47">
        <f t="shared" ca="1" si="1"/>
        <v>2</v>
      </c>
      <c r="P14" s="47">
        <f t="shared" ca="1" si="3"/>
        <v>2</v>
      </c>
      <c r="Q14" s="69"/>
      <c r="T14" t="s">
        <v>126</v>
      </c>
      <c r="U14" s="70"/>
      <c r="X14" s="1"/>
      <c r="AC14" s="1"/>
      <c r="AD14" s="55"/>
      <c r="AE14" s="55"/>
    </row>
    <row r="15" spans="1:31" ht="14" thickBot="1" x14ac:dyDescent="0.2">
      <c r="A15" s="1"/>
      <c r="B15" s="47" t="s">
        <v>24</v>
      </c>
      <c r="C15" s="7" t="s">
        <v>8</v>
      </c>
      <c r="D15" s="57">
        <v>23834</v>
      </c>
      <c r="E15" s="91">
        <f t="shared" ca="1" si="0"/>
        <v>57</v>
      </c>
      <c r="F15" s="62">
        <v>32690</v>
      </c>
      <c r="G15" s="98">
        <f t="shared" ca="1" si="2"/>
        <v>33</v>
      </c>
      <c r="H15" s="60">
        <v>3</v>
      </c>
      <c r="I15" s="35">
        <v>55313</v>
      </c>
      <c r="J15" s="8">
        <v>3</v>
      </c>
      <c r="K15" s="9">
        <v>1</v>
      </c>
      <c r="L15" s="11" t="s">
        <v>130</v>
      </c>
      <c r="M15" s="48" t="s">
        <v>130</v>
      </c>
      <c r="N15" s="47" t="s">
        <v>24</v>
      </c>
      <c r="O15" s="47">
        <f t="shared" ca="1" si="1"/>
        <v>5</v>
      </c>
      <c r="P15" s="47">
        <f ca="1">IF(G15&lt;=$O$143,1,IF(G15&lt;=$O$144,2,IF(G15&lt;=$O$145,3,IF(G15&lt;=$O$146,4,IF(G15&lt;=$O$147,5)))))</f>
        <v>4</v>
      </c>
      <c r="Q15" s="71"/>
      <c r="R15" s="72"/>
      <c r="S15" s="72"/>
      <c r="T15" s="72" t="s">
        <v>127</v>
      </c>
      <c r="U15" s="73"/>
      <c r="X15" s="1"/>
      <c r="AC15" s="1"/>
      <c r="AD15" s="55"/>
      <c r="AE15" s="55"/>
    </row>
    <row r="16" spans="1:31" x14ac:dyDescent="0.15">
      <c r="A16" s="1"/>
      <c r="B16" s="47" t="s">
        <v>25</v>
      </c>
      <c r="C16" s="7" t="s">
        <v>8</v>
      </c>
      <c r="D16" s="57">
        <v>23986</v>
      </c>
      <c r="E16" s="91">
        <f t="shared" ca="1" si="0"/>
        <v>57</v>
      </c>
      <c r="F16" s="62">
        <v>30348</v>
      </c>
      <c r="G16" s="98">
        <f t="shared" ca="1" si="2"/>
        <v>39</v>
      </c>
      <c r="H16" s="60">
        <v>4</v>
      </c>
      <c r="I16" s="35">
        <v>99367</v>
      </c>
      <c r="J16" s="8">
        <v>4</v>
      </c>
      <c r="K16" s="9">
        <v>1</v>
      </c>
      <c r="L16" s="11" t="s">
        <v>130</v>
      </c>
      <c r="M16" s="48" t="s">
        <v>130</v>
      </c>
      <c r="N16" s="47" t="s">
        <v>25</v>
      </c>
      <c r="O16" s="47">
        <f t="shared" ca="1" si="1"/>
        <v>5</v>
      </c>
      <c r="P16" s="47">
        <f t="shared" ca="1" si="3"/>
        <v>5</v>
      </c>
      <c r="X16" s="1"/>
      <c r="AC16" s="1"/>
      <c r="AD16" s="55"/>
      <c r="AE16" s="55"/>
    </row>
    <row r="17" spans="1:31" x14ac:dyDescent="0.15">
      <c r="A17" s="1"/>
      <c r="B17" s="47" t="s">
        <v>27</v>
      </c>
      <c r="C17" s="7" t="s">
        <v>9</v>
      </c>
      <c r="D17" s="57">
        <v>24612</v>
      </c>
      <c r="E17" s="91">
        <f t="shared" ca="1" si="0"/>
        <v>55</v>
      </c>
      <c r="F17" s="62">
        <v>34669</v>
      </c>
      <c r="G17" s="98">
        <f t="shared" ca="1" si="2"/>
        <v>27</v>
      </c>
      <c r="H17" s="60">
        <v>1</v>
      </c>
      <c r="I17" s="35">
        <v>27374</v>
      </c>
      <c r="J17" s="8">
        <v>10</v>
      </c>
      <c r="K17" s="9">
        <v>1</v>
      </c>
      <c r="L17" s="11" t="s">
        <v>130</v>
      </c>
      <c r="M17" s="48" t="s">
        <v>130</v>
      </c>
      <c r="N17" s="47" t="s">
        <v>27</v>
      </c>
      <c r="O17" s="47">
        <f t="shared" ca="1" si="1"/>
        <v>4</v>
      </c>
      <c r="P17" s="47">
        <f t="shared" ca="1" si="3"/>
        <v>4</v>
      </c>
      <c r="Q17" s="13"/>
      <c r="R17" s="19" t="s">
        <v>111</v>
      </c>
      <c r="U17" s="14"/>
      <c r="X17" s="1"/>
      <c r="AC17" s="1"/>
      <c r="AD17" s="55"/>
      <c r="AE17" s="55"/>
    </row>
    <row r="18" spans="1:31" x14ac:dyDescent="0.15">
      <c r="A18" s="1"/>
      <c r="B18" s="47" t="s">
        <v>28</v>
      </c>
      <c r="C18" s="7" t="s">
        <v>9</v>
      </c>
      <c r="D18" s="57">
        <v>25536</v>
      </c>
      <c r="E18" s="91">
        <f t="shared" ca="1" si="0"/>
        <v>52</v>
      </c>
      <c r="F18" s="62">
        <v>36039</v>
      </c>
      <c r="G18" s="98">
        <f t="shared" ca="1" si="2"/>
        <v>24</v>
      </c>
      <c r="H18" s="60">
        <v>1</v>
      </c>
      <c r="I18" s="35">
        <v>27482</v>
      </c>
      <c r="J18" s="8">
        <v>0</v>
      </c>
      <c r="K18" s="9">
        <v>1</v>
      </c>
      <c r="L18" s="11" t="s">
        <v>130</v>
      </c>
      <c r="M18" s="48" t="s">
        <v>130</v>
      </c>
      <c r="N18" s="47" t="s">
        <v>28</v>
      </c>
      <c r="O18" s="47">
        <f t="shared" ca="1" si="1"/>
        <v>4</v>
      </c>
      <c r="P18" s="47">
        <f t="shared" ca="1" si="3"/>
        <v>3</v>
      </c>
      <c r="Q18" s="13"/>
      <c r="R18" s="2" t="s">
        <v>93</v>
      </c>
      <c r="S18" s="2"/>
      <c r="T18" s="39" t="s">
        <v>135</v>
      </c>
      <c r="U18" s="14"/>
      <c r="X18" s="1"/>
      <c r="AC18" s="1"/>
      <c r="AD18" s="55"/>
      <c r="AE18" s="55"/>
    </row>
    <row r="19" spans="1:31" x14ac:dyDescent="0.15">
      <c r="A19" s="1"/>
      <c r="B19" s="47" t="s">
        <v>29</v>
      </c>
      <c r="C19" s="7" t="s">
        <v>8</v>
      </c>
      <c r="D19" s="57">
        <v>26287</v>
      </c>
      <c r="E19" s="91">
        <f t="shared" ca="1" si="0"/>
        <v>50</v>
      </c>
      <c r="F19" s="62">
        <v>35186</v>
      </c>
      <c r="G19" s="98">
        <f t="shared" ca="1" si="2"/>
        <v>26</v>
      </c>
      <c r="H19" s="60">
        <v>1</v>
      </c>
      <c r="I19" s="35">
        <v>27579</v>
      </c>
      <c r="J19" s="8">
        <v>20</v>
      </c>
      <c r="K19" s="9">
        <v>1</v>
      </c>
      <c r="L19" s="11" t="s">
        <v>130</v>
      </c>
      <c r="M19" s="48" t="s">
        <v>130</v>
      </c>
      <c r="N19" s="47" t="s">
        <v>29</v>
      </c>
      <c r="O19" s="47">
        <f t="shared" ca="1" si="1"/>
        <v>4</v>
      </c>
      <c r="P19" s="47">
        <f t="shared" ca="1" si="3"/>
        <v>4</v>
      </c>
      <c r="Q19" s="13"/>
      <c r="R19" s="2" t="s">
        <v>1</v>
      </c>
      <c r="S19" t="s">
        <v>8</v>
      </c>
      <c r="U19" s="14"/>
      <c r="X19" s="1"/>
      <c r="AC19" s="1"/>
      <c r="AD19" s="55"/>
      <c r="AE19" s="55"/>
    </row>
    <row r="20" spans="1:31" x14ac:dyDescent="0.15">
      <c r="A20" s="1"/>
      <c r="B20" s="47" t="s">
        <v>30</v>
      </c>
      <c r="C20" s="7" t="s">
        <v>8</v>
      </c>
      <c r="D20" s="57">
        <v>28459</v>
      </c>
      <c r="E20" s="91">
        <f t="shared" ca="1" si="0"/>
        <v>44</v>
      </c>
      <c r="F20" s="62">
        <v>36892</v>
      </c>
      <c r="G20" s="98">
        <f t="shared" ca="1" si="2"/>
        <v>21</v>
      </c>
      <c r="H20" s="60">
        <v>1</v>
      </c>
      <c r="I20" s="35">
        <v>24385</v>
      </c>
      <c r="J20" s="8">
        <v>90</v>
      </c>
      <c r="K20" s="9">
        <v>0.8</v>
      </c>
      <c r="L20" s="11" t="s">
        <v>130</v>
      </c>
      <c r="M20" s="48" t="s">
        <v>130</v>
      </c>
      <c r="N20" s="47" t="s">
        <v>30</v>
      </c>
      <c r="O20" s="47">
        <f t="shared" ca="1" si="1"/>
        <v>3</v>
      </c>
      <c r="P20" s="47">
        <f t="shared" ca="1" si="3"/>
        <v>3</v>
      </c>
      <c r="Q20" s="13"/>
      <c r="S20" t="s">
        <v>9</v>
      </c>
      <c r="U20" s="14"/>
      <c r="X20" s="1"/>
      <c r="AC20" s="1"/>
      <c r="AD20" s="55"/>
      <c r="AE20" s="55"/>
    </row>
    <row r="21" spans="1:31" x14ac:dyDescent="0.15">
      <c r="A21" s="1"/>
      <c r="B21" s="47" t="s">
        <v>31</v>
      </c>
      <c r="C21" s="7" t="s">
        <v>9</v>
      </c>
      <c r="D21" s="57">
        <v>28567</v>
      </c>
      <c r="E21" s="91">
        <f t="shared" ca="1" si="0"/>
        <v>44</v>
      </c>
      <c r="F21" s="62">
        <v>41061</v>
      </c>
      <c r="G21" s="98">
        <f t="shared" ca="1" si="2"/>
        <v>10</v>
      </c>
      <c r="H21" s="60">
        <v>1</v>
      </c>
      <c r="I21" s="35">
        <v>28418</v>
      </c>
      <c r="J21" s="8">
        <v>2</v>
      </c>
      <c r="K21" s="9">
        <v>1</v>
      </c>
      <c r="L21" s="11" t="s">
        <v>130</v>
      </c>
      <c r="M21" s="48" t="s">
        <v>130</v>
      </c>
      <c r="N21" s="47" t="s">
        <v>31</v>
      </c>
      <c r="O21" s="47">
        <f t="shared" ca="1" si="1"/>
        <v>3</v>
      </c>
      <c r="P21" s="47">
        <f t="shared" ca="1" si="3"/>
        <v>2</v>
      </c>
      <c r="Q21" s="13"/>
      <c r="R21" s="2" t="s">
        <v>5</v>
      </c>
      <c r="S21">
        <v>1</v>
      </c>
      <c r="T21" t="s">
        <v>101</v>
      </c>
      <c r="U21" s="14"/>
      <c r="X21" s="1"/>
      <c r="AC21" s="1"/>
      <c r="AD21" s="55"/>
      <c r="AE21" s="55"/>
    </row>
    <row r="22" spans="1:31" x14ac:dyDescent="0.15">
      <c r="A22" s="1"/>
      <c r="B22" s="47" t="s">
        <v>32</v>
      </c>
      <c r="C22" s="7" t="s">
        <v>9</v>
      </c>
      <c r="D22" s="57">
        <v>28687</v>
      </c>
      <c r="E22" s="91">
        <f t="shared" ca="1" si="0"/>
        <v>44</v>
      </c>
      <c r="F22" s="62">
        <v>37561</v>
      </c>
      <c r="G22" s="98">
        <f t="shared" ca="1" si="2"/>
        <v>19</v>
      </c>
      <c r="H22" s="60">
        <v>1</v>
      </c>
      <c r="I22" s="35">
        <v>28264</v>
      </c>
      <c r="J22" s="8">
        <v>16</v>
      </c>
      <c r="K22" s="9">
        <v>1</v>
      </c>
      <c r="L22" s="11" t="s">
        <v>130</v>
      </c>
      <c r="M22" s="48" t="s">
        <v>130</v>
      </c>
      <c r="N22" s="47" t="s">
        <v>32</v>
      </c>
      <c r="O22" s="47">
        <f t="shared" ca="1" si="1"/>
        <v>3</v>
      </c>
      <c r="P22" s="47">
        <f t="shared" ca="1" si="3"/>
        <v>3</v>
      </c>
      <c r="Q22" s="13"/>
      <c r="S22">
        <v>2</v>
      </c>
      <c r="T22" t="s">
        <v>102</v>
      </c>
      <c r="U22" s="14"/>
      <c r="X22" s="1"/>
      <c r="AC22" s="1"/>
      <c r="AD22" s="55"/>
      <c r="AE22" s="55"/>
    </row>
    <row r="23" spans="1:31" x14ac:dyDescent="0.15">
      <c r="A23" s="1"/>
      <c r="B23" s="47" t="s">
        <v>33</v>
      </c>
      <c r="C23" s="7" t="s">
        <v>8</v>
      </c>
      <c r="D23" s="57">
        <v>29547</v>
      </c>
      <c r="E23" s="91">
        <f t="shared" ca="1" si="0"/>
        <v>41</v>
      </c>
      <c r="F23" s="62">
        <v>43678</v>
      </c>
      <c r="G23" s="98">
        <f t="shared" ca="1" si="2"/>
        <v>3</v>
      </c>
      <c r="H23" s="60">
        <v>2</v>
      </c>
      <c r="I23" s="35">
        <v>30969</v>
      </c>
      <c r="J23" s="8">
        <v>0</v>
      </c>
      <c r="K23" s="9">
        <v>1</v>
      </c>
      <c r="L23" s="11" t="s">
        <v>130</v>
      </c>
      <c r="M23" s="48" t="s">
        <v>130</v>
      </c>
      <c r="N23" s="47" t="s">
        <v>33</v>
      </c>
      <c r="O23" s="47">
        <f t="shared" ca="1" si="1"/>
        <v>3</v>
      </c>
      <c r="P23" s="47">
        <f t="shared" ca="1" si="3"/>
        <v>1</v>
      </c>
      <c r="Q23" s="13"/>
      <c r="S23">
        <v>3</v>
      </c>
      <c r="T23" t="s">
        <v>103</v>
      </c>
      <c r="U23" s="14"/>
      <c r="X23" s="1"/>
      <c r="AC23" s="1"/>
      <c r="AD23" s="55"/>
      <c r="AE23" s="55"/>
    </row>
    <row r="24" spans="1:31" x14ac:dyDescent="0.15">
      <c r="A24" s="1"/>
      <c r="B24" s="47" t="s">
        <v>34</v>
      </c>
      <c r="C24" s="7" t="s">
        <v>9</v>
      </c>
      <c r="D24" s="57">
        <v>29696</v>
      </c>
      <c r="E24" s="91">
        <f t="shared" ca="1" si="0"/>
        <v>41</v>
      </c>
      <c r="F24" s="62">
        <v>42491</v>
      </c>
      <c r="G24" s="98">
        <f t="shared" ca="1" si="2"/>
        <v>6</v>
      </c>
      <c r="H24" s="60">
        <v>2</v>
      </c>
      <c r="I24" s="35">
        <v>20523</v>
      </c>
      <c r="J24" s="8">
        <v>0</v>
      </c>
      <c r="K24" s="9">
        <v>0.6</v>
      </c>
      <c r="L24" s="11" t="s">
        <v>130</v>
      </c>
      <c r="M24" s="48" t="s">
        <v>130</v>
      </c>
      <c r="N24" s="47" t="s">
        <v>34</v>
      </c>
      <c r="O24" s="47">
        <f t="shared" ca="1" si="1"/>
        <v>3</v>
      </c>
      <c r="P24" s="47">
        <f t="shared" ca="1" si="3"/>
        <v>2</v>
      </c>
      <c r="Q24" s="13"/>
      <c r="S24">
        <v>4</v>
      </c>
      <c r="T24" t="s">
        <v>104</v>
      </c>
      <c r="U24" s="14"/>
      <c r="X24" s="1"/>
      <c r="AC24" s="1"/>
      <c r="AD24" s="55"/>
      <c r="AE24" s="55"/>
    </row>
    <row r="25" spans="1:31" x14ac:dyDescent="0.15">
      <c r="A25" s="1"/>
      <c r="B25" s="47" t="s">
        <v>36</v>
      </c>
      <c r="C25" s="7" t="s">
        <v>8</v>
      </c>
      <c r="D25" s="57">
        <v>30344</v>
      </c>
      <c r="E25" s="91">
        <f t="shared" ca="1" si="0"/>
        <v>39</v>
      </c>
      <c r="F25" s="62">
        <v>39052</v>
      </c>
      <c r="G25" s="98">
        <f t="shared" ca="1" si="2"/>
        <v>15</v>
      </c>
      <c r="H25" s="60">
        <v>2</v>
      </c>
      <c r="I25" s="35">
        <v>30759</v>
      </c>
      <c r="J25" s="8">
        <v>1</v>
      </c>
      <c r="K25" s="9">
        <v>1</v>
      </c>
      <c r="L25" s="11" t="s">
        <v>130</v>
      </c>
      <c r="M25" s="48" t="s">
        <v>130</v>
      </c>
      <c r="N25" s="47" t="s">
        <v>36</v>
      </c>
      <c r="O25" s="47">
        <f t="shared" ca="1" si="1"/>
        <v>3</v>
      </c>
      <c r="P25" s="47">
        <f t="shared" ca="1" si="3"/>
        <v>2</v>
      </c>
      <c r="Q25" s="13"/>
      <c r="R25" s="2" t="s">
        <v>105</v>
      </c>
      <c r="T25" t="s">
        <v>106</v>
      </c>
      <c r="U25" s="14"/>
      <c r="X25" s="1"/>
      <c r="Y25" s="1"/>
      <c r="AC25" s="1"/>
      <c r="AD25" s="55"/>
      <c r="AE25" s="55"/>
    </row>
    <row r="26" spans="1:31" x14ac:dyDescent="0.15">
      <c r="A26" s="1"/>
      <c r="B26" s="47" t="s">
        <v>37</v>
      </c>
      <c r="C26" s="7" t="s">
        <v>8</v>
      </c>
      <c r="D26" s="57">
        <v>30387</v>
      </c>
      <c r="E26" s="91">
        <f t="shared" ca="1" si="0"/>
        <v>39</v>
      </c>
      <c r="F26" s="62">
        <v>43435</v>
      </c>
      <c r="G26" s="98">
        <f t="shared" ca="1" si="2"/>
        <v>3</v>
      </c>
      <c r="H26" s="60">
        <v>3</v>
      </c>
      <c r="I26" s="35">
        <v>54566</v>
      </c>
      <c r="J26" s="8">
        <v>9</v>
      </c>
      <c r="K26" s="9">
        <v>1</v>
      </c>
      <c r="L26" s="11" t="s">
        <v>130</v>
      </c>
      <c r="M26" s="48" t="s">
        <v>130</v>
      </c>
      <c r="N26" s="47" t="s">
        <v>37</v>
      </c>
      <c r="O26" s="47">
        <f t="shared" ca="1" si="1"/>
        <v>3</v>
      </c>
      <c r="P26" s="47">
        <f t="shared" ca="1" si="3"/>
        <v>1</v>
      </c>
      <c r="Q26" s="13"/>
      <c r="T26" t="s">
        <v>112</v>
      </c>
      <c r="U26" s="14"/>
      <c r="X26" s="1"/>
      <c r="Y26" s="1"/>
      <c r="AC26" s="1"/>
      <c r="AD26" s="55"/>
      <c r="AE26" s="55"/>
    </row>
    <row r="27" spans="1:31" x14ac:dyDescent="0.15">
      <c r="A27" s="1"/>
      <c r="B27" s="47" t="s">
        <v>38</v>
      </c>
      <c r="C27" s="7" t="s">
        <v>9</v>
      </c>
      <c r="D27" s="57">
        <v>30917</v>
      </c>
      <c r="E27" s="91">
        <f t="shared" ca="1" si="0"/>
        <v>38</v>
      </c>
      <c r="F27" s="62">
        <v>39661</v>
      </c>
      <c r="G27" s="98">
        <f t="shared" ca="1" si="2"/>
        <v>14</v>
      </c>
      <c r="H27" s="60">
        <v>3</v>
      </c>
      <c r="I27" s="35">
        <v>46356</v>
      </c>
      <c r="J27" s="8">
        <v>0</v>
      </c>
      <c r="K27" s="9">
        <v>1</v>
      </c>
      <c r="L27" s="11" t="s">
        <v>130</v>
      </c>
      <c r="M27" s="48" t="s">
        <v>130</v>
      </c>
      <c r="N27" s="47" t="s">
        <v>38</v>
      </c>
      <c r="O27" s="47">
        <f t="shared" ca="1" si="1"/>
        <v>3</v>
      </c>
      <c r="P27" s="47">
        <f t="shared" ca="1" si="3"/>
        <v>2</v>
      </c>
      <c r="Q27" s="13"/>
      <c r="T27" t="s">
        <v>113</v>
      </c>
      <c r="U27" s="14"/>
      <c r="X27" s="1"/>
      <c r="Y27" s="1"/>
      <c r="AC27" s="1"/>
      <c r="AD27" s="55"/>
      <c r="AE27" s="55"/>
    </row>
    <row r="28" spans="1:31" x14ac:dyDescent="0.15">
      <c r="A28" s="1"/>
      <c r="B28" s="47" t="s">
        <v>40</v>
      </c>
      <c r="C28" s="7" t="s">
        <v>8</v>
      </c>
      <c r="D28" s="57">
        <v>32117</v>
      </c>
      <c r="E28" s="91">
        <f t="shared" ca="1" si="0"/>
        <v>34</v>
      </c>
      <c r="F28" s="62">
        <v>41699</v>
      </c>
      <c r="G28" s="98">
        <f t="shared" ca="1" si="2"/>
        <v>8</v>
      </c>
      <c r="H28" s="60">
        <v>4</v>
      </c>
      <c r="I28" s="35">
        <v>127272</v>
      </c>
      <c r="J28" s="8">
        <v>0</v>
      </c>
      <c r="K28" s="9">
        <v>1</v>
      </c>
      <c r="L28" s="11" t="s">
        <v>130</v>
      </c>
      <c r="M28" s="48" t="s">
        <v>130</v>
      </c>
      <c r="N28" s="47" t="s">
        <v>40</v>
      </c>
      <c r="O28" s="47">
        <f t="shared" ca="1" si="1"/>
        <v>2</v>
      </c>
      <c r="P28" s="47">
        <f t="shared" ca="1" si="3"/>
        <v>2</v>
      </c>
      <c r="Q28" s="13"/>
      <c r="R28" s="2" t="s">
        <v>107</v>
      </c>
      <c r="T28" t="s">
        <v>110</v>
      </c>
      <c r="U28" s="14"/>
      <c r="X28" s="1"/>
      <c r="Y28" s="1"/>
      <c r="AC28" s="1"/>
      <c r="AD28" s="55"/>
      <c r="AE28" s="55"/>
    </row>
    <row r="29" spans="1:31" x14ac:dyDescent="0.15">
      <c r="A29" s="1"/>
      <c r="B29" s="47" t="s">
        <v>41</v>
      </c>
      <c r="C29" s="7" t="s">
        <v>8</v>
      </c>
      <c r="D29" s="57">
        <v>32815</v>
      </c>
      <c r="E29" s="91">
        <f t="shared" ca="1" si="0"/>
        <v>32</v>
      </c>
      <c r="F29" s="62">
        <v>41883</v>
      </c>
      <c r="G29" s="98">
        <f t="shared" ca="1" si="2"/>
        <v>8</v>
      </c>
      <c r="H29" s="60">
        <v>3</v>
      </c>
      <c r="I29" s="35">
        <v>52174</v>
      </c>
      <c r="J29" s="8">
        <v>1</v>
      </c>
      <c r="K29" s="9">
        <v>1</v>
      </c>
      <c r="L29" s="11" t="s">
        <v>130</v>
      </c>
      <c r="M29" s="48" t="s">
        <v>130</v>
      </c>
      <c r="N29" s="47" t="s">
        <v>41</v>
      </c>
      <c r="O29" s="47">
        <f t="shared" ca="1" si="1"/>
        <v>2</v>
      </c>
      <c r="P29" s="47">
        <f t="shared" ca="1" si="3"/>
        <v>2</v>
      </c>
      <c r="Q29" s="13"/>
      <c r="U29" s="14"/>
      <c r="X29" s="1"/>
      <c r="Y29" s="1"/>
      <c r="AC29" s="1"/>
      <c r="AD29" s="55"/>
      <c r="AE29" s="55"/>
    </row>
    <row r="30" spans="1:31" x14ac:dyDescent="0.15">
      <c r="A30" s="1"/>
      <c r="B30" s="47" t="s">
        <v>42</v>
      </c>
      <c r="C30" s="7" t="s">
        <v>8</v>
      </c>
      <c r="D30" s="57">
        <v>33158</v>
      </c>
      <c r="E30" s="91">
        <f t="shared" ca="1" si="0"/>
        <v>31</v>
      </c>
      <c r="F30" s="62">
        <v>41000</v>
      </c>
      <c r="G30" s="98">
        <f t="shared" ca="1" si="2"/>
        <v>10</v>
      </c>
      <c r="H30" s="60">
        <v>1</v>
      </c>
      <c r="I30" s="35">
        <v>27082</v>
      </c>
      <c r="J30" s="8">
        <v>5</v>
      </c>
      <c r="K30" s="9">
        <v>1</v>
      </c>
      <c r="L30" s="11" t="s">
        <v>130</v>
      </c>
      <c r="M30" s="48" t="s">
        <v>130</v>
      </c>
      <c r="N30" s="47" t="s">
        <v>42</v>
      </c>
      <c r="O30" s="47">
        <f t="shared" ca="1" si="1"/>
        <v>2</v>
      </c>
      <c r="P30" s="47">
        <f t="shared" ca="1" si="3"/>
        <v>2</v>
      </c>
      <c r="Q30" s="13"/>
      <c r="R30" s="20" t="s">
        <v>108</v>
      </c>
      <c r="T30" t="s">
        <v>109</v>
      </c>
      <c r="U30" s="14"/>
      <c r="X30" s="1"/>
      <c r="Y30" s="1"/>
      <c r="AC30" s="1"/>
      <c r="AD30" s="55"/>
      <c r="AE30" s="55"/>
    </row>
    <row r="31" spans="1:31" x14ac:dyDescent="0.15">
      <c r="A31" s="1"/>
      <c r="B31" s="47" t="s">
        <v>43</v>
      </c>
      <c r="C31" s="7" t="s">
        <v>8</v>
      </c>
      <c r="D31" s="57">
        <v>33454</v>
      </c>
      <c r="E31" s="91">
        <f t="shared" ca="1" si="0"/>
        <v>31</v>
      </c>
      <c r="F31" s="62">
        <v>43101</v>
      </c>
      <c r="G31" s="98">
        <f t="shared" ca="1" si="2"/>
        <v>4</v>
      </c>
      <c r="H31" s="60">
        <v>1</v>
      </c>
      <c r="I31" s="35">
        <v>25951</v>
      </c>
      <c r="J31" s="8">
        <v>10</v>
      </c>
      <c r="K31" s="9">
        <v>1</v>
      </c>
      <c r="L31" s="11" t="s">
        <v>130</v>
      </c>
      <c r="M31" s="48" t="s">
        <v>130</v>
      </c>
      <c r="N31" s="47" t="s">
        <v>43</v>
      </c>
      <c r="O31" s="47">
        <f t="shared" ca="1" si="1"/>
        <v>2</v>
      </c>
      <c r="P31" s="47">
        <f t="shared" ca="1" si="3"/>
        <v>1</v>
      </c>
      <c r="Q31" s="13"/>
      <c r="U31" s="14"/>
      <c r="X31" s="1"/>
      <c r="Y31" s="1"/>
      <c r="AC31" s="1"/>
      <c r="AD31" s="55"/>
      <c r="AE31" s="55"/>
    </row>
    <row r="32" spans="1:31" x14ac:dyDescent="0.15">
      <c r="A32" s="1"/>
      <c r="B32" s="47" t="s">
        <v>45</v>
      </c>
      <c r="C32" s="7" t="s">
        <v>8</v>
      </c>
      <c r="D32" s="57">
        <v>33855</v>
      </c>
      <c r="E32" s="91">
        <f t="shared" ca="1" si="0"/>
        <v>30</v>
      </c>
      <c r="F32" s="62">
        <v>42583</v>
      </c>
      <c r="G32" s="98">
        <f t="shared" ca="1" si="2"/>
        <v>6</v>
      </c>
      <c r="H32" s="60">
        <v>1</v>
      </c>
      <c r="I32" s="35">
        <v>28732</v>
      </c>
      <c r="J32" s="8">
        <v>0</v>
      </c>
      <c r="K32" s="9">
        <v>1</v>
      </c>
      <c r="L32" s="11" t="s">
        <v>130</v>
      </c>
      <c r="M32" s="48" t="s">
        <v>130</v>
      </c>
      <c r="N32" s="47" t="s">
        <v>45</v>
      </c>
      <c r="O32" s="47">
        <f t="shared" ca="1" si="1"/>
        <v>2</v>
      </c>
      <c r="P32" s="47">
        <f t="shared" ca="1" si="3"/>
        <v>2</v>
      </c>
      <c r="Q32" s="13"/>
      <c r="R32" s="2" t="s">
        <v>6</v>
      </c>
      <c r="S32">
        <v>1</v>
      </c>
      <c r="T32" t="s">
        <v>94</v>
      </c>
      <c r="U32" s="14"/>
      <c r="X32" s="1"/>
      <c r="Y32" s="1"/>
      <c r="AC32" s="1"/>
      <c r="AD32" s="55"/>
      <c r="AE32" s="55"/>
    </row>
    <row r="33" spans="1:31" x14ac:dyDescent="0.15">
      <c r="A33" s="1"/>
      <c r="B33" s="47" t="s">
        <v>46</v>
      </c>
      <c r="C33" s="7" t="s">
        <v>9</v>
      </c>
      <c r="D33" s="57">
        <v>34502</v>
      </c>
      <c r="E33" s="91">
        <f t="shared" ca="1" si="0"/>
        <v>28</v>
      </c>
      <c r="F33" s="62">
        <v>42156</v>
      </c>
      <c r="G33" s="98">
        <f t="shared" ca="1" si="2"/>
        <v>7</v>
      </c>
      <c r="H33" s="60">
        <v>1</v>
      </c>
      <c r="I33" s="35">
        <v>27082</v>
      </c>
      <c r="J33" s="8">
        <v>0</v>
      </c>
      <c r="K33" s="9">
        <v>1</v>
      </c>
      <c r="L33" s="11" t="s">
        <v>130</v>
      </c>
      <c r="M33" s="48" t="s">
        <v>130</v>
      </c>
      <c r="N33" s="47" t="s">
        <v>46</v>
      </c>
      <c r="O33" s="47">
        <f t="shared" ca="1" si="1"/>
        <v>2</v>
      </c>
      <c r="P33" s="47">
        <f t="shared" ca="1" si="3"/>
        <v>2</v>
      </c>
      <c r="Q33" s="13"/>
      <c r="S33">
        <v>2</v>
      </c>
      <c r="T33" t="s">
        <v>95</v>
      </c>
      <c r="U33" s="14"/>
      <c r="X33" s="1"/>
      <c r="Y33" s="1"/>
      <c r="AC33" s="1"/>
      <c r="AD33" s="55"/>
      <c r="AE33" s="55"/>
    </row>
    <row r="34" spans="1:31" x14ac:dyDescent="0.15">
      <c r="A34" s="1"/>
      <c r="B34" s="47" t="s">
        <v>47</v>
      </c>
      <c r="C34" s="7" t="s">
        <v>8</v>
      </c>
      <c r="D34" s="57">
        <v>34698</v>
      </c>
      <c r="E34" s="91">
        <f t="shared" ca="1" si="0"/>
        <v>27</v>
      </c>
      <c r="F34" s="62">
        <v>42156</v>
      </c>
      <c r="G34" s="98">
        <f t="shared" ca="1" si="2"/>
        <v>7</v>
      </c>
      <c r="H34" s="60">
        <v>1</v>
      </c>
      <c r="I34" s="35">
        <v>26252</v>
      </c>
      <c r="J34" s="8">
        <v>2</v>
      </c>
      <c r="K34" s="9">
        <v>1</v>
      </c>
      <c r="L34" s="11" t="s">
        <v>130</v>
      </c>
      <c r="M34" s="48" t="s">
        <v>130</v>
      </c>
      <c r="N34" s="47" t="s">
        <v>47</v>
      </c>
      <c r="O34" s="47">
        <f t="shared" ca="1" si="1"/>
        <v>2</v>
      </c>
      <c r="P34" s="47">
        <f t="shared" ca="1" si="3"/>
        <v>2</v>
      </c>
      <c r="Q34" s="13"/>
      <c r="S34">
        <v>3</v>
      </c>
      <c r="T34" t="s">
        <v>96</v>
      </c>
      <c r="U34" s="14"/>
      <c r="X34" s="1"/>
      <c r="Y34" s="1"/>
      <c r="AC34" s="1"/>
      <c r="AD34" s="55"/>
      <c r="AE34" s="55"/>
    </row>
    <row r="35" spans="1:31" x14ac:dyDescent="0.15">
      <c r="A35" s="1"/>
      <c r="B35" s="47" t="s">
        <v>49</v>
      </c>
      <c r="C35" s="7" t="s">
        <v>9</v>
      </c>
      <c r="D35" s="57">
        <v>36065</v>
      </c>
      <c r="E35" s="91">
        <f t="shared" ca="1" si="0"/>
        <v>23</v>
      </c>
      <c r="F35" s="62">
        <v>43282</v>
      </c>
      <c r="G35" s="98">
        <f t="shared" ca="1" si="2"/>
        <v>4</v>
      </c>
      <c r="H35" s="60">
        <v>1</v>
      </c>
      <c r="I35" s="35">
        <v>26059</v>
      </c>
      <c r="J35" s="8">
        <v>0</v>
      </c>
      <c r="K35" s="9">
        <v>1</v>
      </c>
      <c r="L35" s="11" t="s">
        <v>130</v>
      </c>
      <c r="M35" s="48" t="s">
        <v>130</v>
      </c>
      <c r="N35" s="47" t="s">
        <v>49</v>
      </c>
      <c r="O35" s="47">
        <f t="shared" ca="1" si="1"/>
        <v>1</v>
      </c>
      <c r="P35" s="47">
        <f t="shared" ca="1" si="3"/>
        <v>1</v>
      </c>
      <c r="Q35" s="13"/>
      <c r="S35">
        <v>4</v>
      </c>
      <c r="T35" t="s">
        <v>97</v>
      </c>
      <c r="U35" s="14"/>
      <c r="X35" s="1"/>
      <c r="Y35" s="1"/>
      <c r="AC35" s="1"/>
      <c r="AD35" s="55"/>
      <c r="AE35" s="55"/>
    </row>
    <row r="36" spans="1:31" x14ac:dyDescent="0.15">
      <c r="A36" s="1"/>
      <c r="B36" s="47" t="s">
        <v>53</v>
      </c>
      <c r="C36" s="7" t="s">
        <v>8</v>
      </c>
      <c r="D36" s="57">
        <v>34633</v>
      </c>
      <c r="E36" s="91">
        <f t="shared" ref="E36:E67" ca="1" si="4">DATEDIF(D36,TODAY(),"Y")</f>
        <v>27</v>
      </c>
      <c r="F36" s="62">
        <v>41334</v>
      </c>
      <c r="G36" s="98">
        <f t="shared" ca="1" si="2"/>
        <v>9</v>
      </c>
      <c r="H36" s="60">
        <v>3</v>
      </c>
      <c r="I36" s="35">
        <v>50237</v>
      </c>
      <c r="J36" s="7">
        <v>2</v>
      </c>
      <c r="K36" s="9">
        <v>1</v>
      </c>
      <c r="L36" s="11" t="s">
        <v>130</v>
      </c>
      <c r="M36" s="48" t="s">
        <v>130</v>
      </c>
      <c r="N36" s="47" t="s">
        <v>53</v>
      </c>
      <c r="O36" s="47">
        <f t="shared" ref="O36:O67" ca="1" si="5">IF(E36&lt;=$O$125,1,IF(E36&lt;=$O$126,2,IF(E36&lt;=$O$127,3,IF(E36&lt;=$O$128,4,IF(E36&gt;=$O$128,5)))))</f>
        <v>2</v>
      </c>
      <c r="P36" s="47">
        <f t="shared" ca="1" si="3"/>
        <v>2</v>
      </c>
      <c r="Q36" s="13"/>
      <c r="S36">
        <v>5</v>
      </c>
      <c r="T36" t="s">
        <v>98</v>
      </c>
      <c r="U36" s="14"/>
      <c r="X36" s="1"/>
      <c r="Y36" s="1"/>
      <c r="AC36" s="1"/>
      <c r="AD36" s="55"/>
      <c r="AE36" s="55"/>
    </row>
    <row r="37" spans="1:31" x14ac:dyDescent="0.15">
      <c r="A37" s="1"/>
      <c r="B37" s="47" t="s">
        <v>55</v>
      </c>
      <c r="C37" s="7" t="s">
        <v>9</v>
      </c>
      <c r="D37" s="57">
        <v>28568</v>
      </c>
      <c r="E37" s="91">
        <f t="shared" ca="1" si="4"/>
        <v>44</v>
      </c>
      <c r="F37" s="62">
        <v>36892</v>
      </c>
      <c r="G37" s="98">
        <f t="shared" ca="1" si="2"/>
        <v>21</v>
      </c>
      <c r="H37" s="60">
        <v>4</v>
      </c>
      <c r="I37" s="35">
        <v>103749</v>
      </c>
      <c r="J37" s="7">
        <v>0</v>
      </c>
      <c r="K37" s="9">
        <v>1</v>
      </c>
      <c r="L37" s="11" t="s">
        <v>130</v>
      </c>
      <c r="M37" s="48" t="s">
        <v>130</v>
      </c>
      <c r="N37" s="47" t="s">
        <v>55</v>
      </c>
      <c r="O37" s="47">
        <f t="shared" ca="1" si="5"/>
        <v>3</v>
      </c>
      <c r="P37" s="47">
        <f t="shared" ca="1" si="3"/>
        <v>3</v>
      </c>
      <c r="Q37" s="13"/>
      <c r="S37">
        <v>6</v>
      </c>
      <c r="T37" t="s">
        <v>99</v>
      </c>
      <c r="U37" s="14"/>
      <c r="X37" s="1"/>
      <c r="Y37" s="1"/>
      <c r="AC37" s="1"/>
      <c r="AD37" s="55"/>
      <c r="AE37" s="55"/>
    </row>
    <row r="38" spans="1:31" x14ac:dyDescent="0.15">
      <c r="A38" s="1"/>
      <c r="B38" s="47" t="s">
        <v>56</v>
      </c>
      <c r="C38" s="7" t="s">
        <v>8</v>
      </c>
      <c r="D38" s="57">
        <v>29704</v>
      </c>
      <c r="E38" s="91">
        <f t="shared" ca="1" si="4"/>
        <v>41</v>
      </c>
      <c r="F38" s="62">
        <v>42491</v>
      </c>
      <c r="G38" s="98">
        <f t="shared" ca="1" si="2"/>
        <v>6</v>
      </c>
      <c r="H38" s="60">
        <v>1</v>
      </c>
      <c r="I38" s="35">
        <v>23826</v>
      </c>
      <c r="J38" s="7">
        <v>0</v>
      </c>
      <c r="K38" s="9">
        <v>0.8</v>
      </c>
      <c r="L38" s="11" t="s">
        <v>130</v>
      </c>
      <c r="M38" s="48" t="s">
        <v>130</v>
      </c>
      <c r="N38" s="47" t="s">
        <v>56</v>
      </c>
      <c r="O38" s="47">
        <f t="shared" ca="1" si="5"/>
        <v>3</v>
      </c>
      <c r="P38" s="47">
        <f t="shared" ca="1" si="3"/>
        <v>2</v>
      </c>
      <c r="Q38" s="13"/>
      <c r="S38">
        <v>7</v>
      </c>
      <c r="T38" t="s">
        <v>100</v>
      </c>
      <c r="U38" s="14"/>
      <c r="X38" s="1"/>
      <c r="Y38" s="1"/>
      <c r="AC38" s="1"/>
      <c r="AD38" s="55"/>
      <c r="AE38" s="55"/>
    </row>
    <row r="39" spans="1:31" x14ac:dyDescent="0.15">
      <c r="A39" s="1"/>
      <c r="B39" s="47" t="s">
        <v>57</v>
      </c>
      <c r="C39" s="7" t="s">
        <v>8</v>
      </c>
      <c r="D39" s="57">
        <v>30563</v>
      </c>
      <c r="E39" s="91">
        <f t="shared" ca="1" si="4"/>
        <v>39</v>
      </c>
      <c r="F39" s="62">
        <v>43435</v>
      </c>
      <c r="G39" s="98">
        <f t="shared" ca="1" si="2"/>
        <v>3</v>
      </c>
      <c r="H39" s="60">
        <v>1</v>
      </c>
      <c r="I39" s="35">
        <v>27903</v>
      </c>
      <c r="J39" s="7">
        <v>0</v>
      </c>
      <c r="K39" s="9">
        <v>1</v>
      </c>
      <c r="L39" s="11" t="s">
        <v>130</v>
      </c>
      <c r="M39" s="48" t="s">
        <v>130</v>
      </c>
      <c r="N39" s="47" t="s">
        <v>57</v>
      </c>
      <c r="O39" s="47">
        <f t="shared" ca="1" si="5"/>
        <v>3</v>
      </c>
      <c r="P39" s="47">
        <f t="shared" ca="1" si="3"/>
        <v>1</v>
      </c>
      <c r="Q39" s="13"/>
      <c r="U39" s="14"/>
      <c r="X39" s="1"/>
      <c r="Y39" s="1"/>
      <c r="AC39" s="1"/>
      <c r="AD39" s="55"/>
      <c r="AE39" s="55"/>
    </row>
    <row r="40" spans="1:31" x14ac:dyDescent="0.15">
      <c r="A40" s="1"/>
      <c r="B40" s="47" t="s">
        <v>60</v>
      </c>
      <c r="C40" s="7" t="s">
        <v>8</v>
      </c>
      <c r="D40" s="57">
        <v>36173</v>
      </c>
      <c r="E40" s="91">
        <f t="shared" ca="1" si="4"/>
        <v>23</v>
      </c>
      <c r="F40" s="62">
        <v>43617</v>
      </c>
      <c r="G40" s="98">
        <f t="shared" ca="1" si="2"/>
        <v>3</v>
      </c>
      <c r="H40" s="60">
        <v>1</v>
      </c>
      <c r="I40" s="35">
        <v>27854</v>
      </c>
      <c r="J40" s="7">
        <v>26</v>
      </c>
      <c r="K40" s="9">
        <v>1</v>
      </c>
      <c r="L40" s="11" t="s">
        <v>130</v>
      </c>
      <c r="M40" s="48" t="s">
        <v>130</v>
      </c>
      <c r="N40" s="47" t="s">
        <v>60</v>
      </c>
      <c r="O40" s="47">
        <f t="shared" ca="1" si="5"/>
        <v>1</v>
      </c>
      <c r="P40" s="47">
        <f t="shared" ca="1" si="3"/>
        <v>1</v>
      </c>
      <c r="Q40" s="13"/>
      <c r="R40" s="21" t="s">
        <v>115</v>
      </c>
      <c r="U40" s="14"/>
      <c r="X40" s="1"/>
      <c r="Y40" s="1"/>
      <c r="AC40" s="1"/>
      <c r="AD40" s="55"/>
      <c r="AE40" s="55"/>
    </row>
    <row r="41" spans="1:31" x14ac:dyDescent="0.15">
      <c r="A41" s="1"/>
      <c r="B41" s="47" t="s">
        <v>61</v>
      </c>
      <c r="C41" s="7" t="s">
        <v>8</v>
      </c>
      <c r="D41" s="57">
        <v>32980</v>
      </c>
      <c r="E41" s="91">
        <f t="shared" ca="1" si="4"/>
        <v>32</v>
      </c>
      <c r="F41" s="62">
        <v>41883</v>
      </c>
      <c r="G41" s="98">
        <f t="shared" ca="1" si="2"/>
        <v>8</v>
      </c>
      <c r="H41" s="60">
        <v>3</v>
      </c>
      <c r="I41" s="35">
        <v>54312</v>
      </c>
      <c r="J41" s="7">
        <v>0</v>
      </c>
      <c r="K41" s="9">
        <v>1</v>
      </c>
      <c r="L41" s="11" t="s">
        <v>130</v>
      </c>
      <c r="M41" s="48" t="s">
        <v>130</v>
      </c>
      <c r="N41" s="47" t="s">
        <v>61</v>
      </c>
      <c r="O41" s="47">
        <f t="shared" ca="1" si="5"/>
        <v>2</v>
      </c>
      <c r="P41" s="47">
        <f t="shared" ca="1" si="3"/>
        <v>2</v>
      </c>
      <c r="Q41" s="13"/>
      <c r="U41" s="14"/>
      <c r="X41" s="1"/>
      <c r="Y41" s="1"/>
      <c r="AC41" s="1"/>
      <c r="AD41" s="55"/>
      <c r="AE41" s="55"/>
    </row>
    <row r="42" spans="1:31" x14ac:dyDescent="0.15">
      <c r="A42" s="1"/>
      <c r="B42" s="47" t="s">
        <v>62</v>
      </c>
      <c r="C42" s="7" t="s">
        <v>9</v>
      </c>
      <c r="D42" s="57">
        <v>34560</v>
      </c>
      <c r="E42" s="91">
        <f t="shared" ca="1" si="4"/>
        <v>28</v>
      </c>
      <c r="F42" s="62">
        <v>42156</v>
      </c>
      <c r="G42" s="98">
        <f t="shared" ca="1" si="2"/>
        <v>7</v>
      </c>
      <c r="H42" s="60">
        <v>2</v>
      </c>
      <c r="I42" s="35">
        <v>44203</v>
      </c>
      <c r="J42" s="7">
        <v>1</v>
      </c>
      <c r="K42" s="9">
        <v>1</v>
      </c>
      <c r="L42" s="11" t="s">
        <v>130</v>
      </c>
      <c r="M42" s="48" t="s">
        <v>130</v>
      </c>
      <c r="N42" s="47" t="s">
        <v>62</v>
      </c>
      <c r="O42" s="47">
        <f t="shared" ca="1" si="5"/>
        <v>2</v>
      </c>
      <c r="P42" s="47">
        <f t="shared" ca="1" si="3"/>
        <v>2</v>
      </c>
      <c r="Q42" s="13"/>
      <c r="R42" t="s">
        <v>114</v>
      </c>
      <c r="U42" s="14"/>
      <c r="X42" s="1"/>
      <c r="Y42" s="1"/>
      <c r="AC42" s="1"/>
      <c r="AD42" s="55"/>
      <c r="AE42" s="55"/>
    </row>
    <row r="43" spans="1:31" x14ac:dyDescent="0.15">
      <c r="A43" s="1"/>
      <c r="B43" s="47" t="s">
        <v>63</v>
      </c>
      <c r="C43" s="7" t="s">
        <v>8</v>
      </c>
      <c r="D43" s="57">
        <v>30981</v>
      </c>
      <c r="E43" s="91">
        <f t="shared" ca="1" si="4"/>
        <v>37</v>
      </c>
      <c r="F43" s="62">
        <v>39661</v>
      </c>
      <c r="G43" s="98">
        <f t="shared" ca="1" si="2"/>
        <v>14</v>
      </c>
      <c r="H43" s="60">
        <v>1</v>
      </c>
      <c r="I43" s="35">
        <v>27680</v>
      </c>
      <c r="J43" s="7">
        <v>0</v>
      </c>
      <c r="K43" s="9">
        <v>1</v>
      </c>
      <c r="L43" s="11" t="s">
        <v>130</v>
      </c>
      <c r="M43" s="48" t="s">
        <v>130</v>
      </c>
      <c r="N43" s="47" t="s">
        <v>63</v>
      </c>
      <c r="O43" s="47">
        <f t="shared" ca="1" si="5"/>
        <v>3</v>
      </c>
      <c r="P43" s="47">
        <f t="shared" ca="1" si="3"/>
        <v>2</v>
      </c>
      <c r="Q43" s="13"/>
      <c r="U43" s="14"/>
      <c r="X43" s="1"/>
      <c r="Y43" s="1"/>
      <c r="AC43" s="1"/>
      <c r="AD43" s="55"/>
      <c r="AE43" s="55"/>
    </row>
    <row r="44" spans="1:31" x14ac:dyDescent="0.15">
      <c r="A44" s="1"/>
      <c r="B44" s="47" t="s">
        <v>65</v>
      </c>
      <c r="C44" s="7" t="s">
        <v>9</v>
      </c>
      <c r="D44" s="57">
        <v>26400</v>
      </c>
      <c r="E44" s="91">
        <f t="shared" ca="1" si="4"/>
        <v>50</v>
      </c>
      <c r="F44" s="62">
        <v>35186</v>
      </c>
      <c r="G44" s="98">
        <f t="shared" ca="1" si="2"/>
        <v>26</v>
      </c>
      <c r="H44" s="60">
        <v>2</v>
      </c>
      <c r="I44" s="35">
        <v>29245</v>
      </c>
      <c r="J44" s="7">
        <v>1</v>
      </c>
      <c r="K44" s="9">
        <v>1</v>
      </c>
      <c r="L44" s="11" t="s">
        <v>130</v>
      </c>
      <c r="M44" s="48" t="s">
        <v>130</v>
      </c>
      <c r="N44" s="47" t="s">
        <v>65</v>
      </c>
      <c r="O44" s="47">
        <f t="shared" ca="1" si="5"/>
        <v>4</v>
      </c>
      <c r="P44" s="47">
        <f t="shared" ca="1" si="3"/>
        <v>4</v>
      </c>
      <c r="Q44" s="13"/>
      <c r="R44" s="17"/>
      <c r="S44" s="17"/>
      <c r="T44" s="17"/>
      <c r="U44" s="18"/>
      <c r="X44" s="1"/>
      <c r="Y44" s="1"/>
      <c r="AC44" s="1"/>
      <c r="AD44" s="55"/>
      <c r="AE44" s="55"/>
    </row>
    <row r="45" spans="1:31" x14ac:dyDescent="0.15">
      <c r="A45" s="1"/>
      <c r="B45" s="47" t="s">
        <v>66</v>
      </c>
      <c r="C45" s="7" t="s">
        <v>8</v>
      </c>
      <c r="D45" s="57">
        <v>33776</v>
      </c>
      <c r="E45" s="91">
        <f t="shared" ca="1" si="4"/>
        <v>30</v>
      </c>
      <c r="F45" s="62">
        <v>42887</v>
      </c>
      <c r="G45" s="98">
        <f t="shared" ca="1" si="2"/>
        <v>5</v>
      </c>
      <c r="H45" s="60">
        <v>1</v>
      </c>
      <c r="I45" s="35">
        <v>29109</v>
      </c>
      <c r="J45" s="7">
        <v>1</v>
      </c>
      <c r="K45" s="9">
        <v>1</v>
      </c>
      <c r="L45" s="11" t="s">
        <v>130</v>
      </c>
      <c r="M45" s="48" t="s">
        <v>130</v>
      </c>
      <c r="N45" s="47" t="s">
        <v>66</v>
      </c>
      <c r="O45" s="47">
        <f t="shared" ca="1" si="5"/>
        <v>2</v>
      </c>
      <c r="P45" s="47">
        <f t="shared" ca="1" si="3"/>
        <v>1</v>
      </c>
      <c r="Q45" s="16"/>
      <c r="X45" s="1"/>
      <c r="Y45" s="1"/>
      <c r="AC45" s="1"/>
      <c r="AD45" s="55"/>
      <c r="AE45" s="55"/>
    </row>
    <row r="46" spans="1:31" x14ac:dyDescent="0.15">
      <c r="A46" s="1"/>
      <c r="B46" s="47" t="s">
        <v>67</v>
      </c>
      <c r="C46" s="7" t="s">
        <v>9</v>
      </c>
      <c r="D46" s="57">
        <v>28683</v>
      </c>
      <c r="E46" s="91">
        <f t="shared" ca="1" si="4"/>
        <v>44</v>
      </c>
      <c r="F46" s="62">
        <v>41061</v>
      </c>
      <c r="G46" s="98">
        <f t="shared" ca="1" si="2"/>
        <v>10</v>
      </c>
      <c r="H46" s="60">
        <v>2</v>
      </c>
      <c r="I46" s="35">
        <v>33352</v>
      </c>
      <c r="J46" s="7">
        <v>0</v>
      </c>
      <c r="K46" s="9">
        <v>1</v>
      </c>
      <c r="L46" s="11" t="s">
        <v>130</v>
      </c>
      <c r="M46" s="48" t="s">
        <v>130</v>
      </c>
      <c r="N46" s="47" t="s">
        <v>67</v>
      </c>
      <c r="O46" s="47">
        <f t="shared" ca="1" si="5"/>
        <v>3</v>
      </c>
      <c r="P46" s="47">
        <f t="shared" ca="1" si="3"/>
        <v>2</v>
      </c>
      <c r="X46" s="1"/>
      <c r="Y46" s="1"/>
      <c r="AC46" s="1"/>
      <c r="AD46" s="55"/>
      <c r="AE46" s="55"/>
    </row>
    <row r="47" spans="1:31" x14ac:dyDescent="0.15">
      <c r="A47" s="1"/>
      <c r="B47" s="47" t="s">
        <v>68</v>
      </c>
      <c r="C47" s="7" t="s">
        <v>9</v>
      </c>
      <c r="D47" s="57">
        <v>22267</v>
      </c>
      <c r="E47" s="91">
        <f t="shared" ca="1" si="4"/>
        <v>61</v>
      </c>
      <c r="F47" s="62">
        <v>28915</v>
      </c>
      <c r="G47" s="98">
        <f t="shared" ca="1" si="2"/>
        <v>43</v>
      </c>
      <c r="H47" s="60">
        <v>1</v>
      </c>
      <c r="I47" s="35">
        <v>29545</v>
      </c>
      <c r="J47" s="7">
        <v>110</v>
      </c>
      <c r="K47" s="9">
        <v>1</v>
      </c>
      <c r="L47" s="11" t="s">
        <v>130</v>
      </c>
      <c r="M47" s="48" t="s">
        <v>130</v>
      </c>
      <c r="N47" s="47" t="s">
        <v>68</v>
      </c>
      <c r="O47" s="47">
        <f t="shared" ca="1" si="5"/>
        <v>5</v>
      </c>
      <c r="P47" s="47">
        <f t="shared" ca="1" si="3"/>
        <v>5</v>
      </c>
      <c r="X47" s="1"/>
      <c r="Y47" s="1"/>
      <c r="AC47" s="1"/>
      <c r="AD47" s="55"/>
      <c r="AE47" s="55"/>
    </row>
    <row r="48" spans="1:31" x14ac:dyDescent="0.15">
      <c r="A48" s="1"/>
      <c r="B48" s="47" t="s">
        <v>69</v>
      </c>
      <c r="C48" s="7" t="s">
        <v>9</v>
      </c>
      <c r="D48" s="57">
        <v>34807</v>
      </c>
      <c r="E48" s="91">
        <f t="shared" ca="1" si="4"/>
        <v>27</v>
      </c>
      <c r="F48" s="62">
        <v>42156</v>
      </c>
      <c r="G48" s="98">
        <f t="shared" ca="1" si="2"/>
        <v>7</v>
      </c>
      <c r="H48" s="60">
        <v>2</v>
      </c>
      <c r="I48" s="35">
        <v>33734</v>
      </c>
      <c r="J48" s="7">
        <v>0</v>
      </c>
      <c r="K48" s="9">
        <v>1</v>
      </c>
      <c r="L48" s="11" t="s">
        <v>130</v>
      </c>
      <c r="M48" s="48" t="s">
        <v>130</v>
      </c>
      <c r="N48" s="47" t="s">
        <v>69</v>
      </c>
      <c r="O48" s="47">
        <f t="shared" ca="1" si="5"/>
        <v>2</v>
      </c>
      <c r="P48" s="47">
        <f t="shared" ca="1" si="3"/>
        <v>2</v>
      </c>
      <c r="X48" s="1"/>
      <c r="Y48" s="1"/>
      <c r="AC48" s="1"/>
      <c r="AD48" s="55"/>
      <c r="AE48" s="55"/>
    </row>
    <row r="49" spans="1:31" x14ac:dyDescent="0.15">
      <c r="A49" s="1"/>
      <c r="B49" s="47" t="s">
        <v>73</v>
      </c>
      <c r="C49" s="7" t="s">
        <v>8</v>
      </c>
      <c r="D49" s="57">
        <v>34165</v>
      </c>
      <c r="E49" s="91">
        <f t="shared" ca="1" si="4"/>
        <v>29</v>
      </c>
      <c r="F49" s="62">
        <v>41974</v>
      </c>
      <c r="G49" s="98">
        <f t="shared" ca="1" si="2"/>
        <v>7</v>
      </c>
      <c r="H49" s="60">
        <v>3</v>
      </c>
      <c r="I49" s="35">
        <v>53110</v>
      </c>
      <c r="J49" s="7">
        <v>0</v>
      </c>
      <c r="K49" s="9">
        <v>1</v>
      </c>
      <c r="L49" s="11" t="s">
        <v>130</v>
      </c>
      <c r="M49" s="48" t="s">
        <v>130</v>
      </c>
      <c r="N49" s="47" t="s">
        <v>73</v>
      </c>
      <c r="O49" s="47">
        <f t="shared" ca="1" si="5"/>
        <v>2</v>
      </c>
      <c r="P49" s="47">
        <f t="shared" ca="1" si="3"/>
        <v>2</v>
      </c>
      <c r="X49" s="1"/>
      <c r="Y49" s="1"/>
      <c r="AC49" s="1"/>
      <c r="AD49" s="55"/>
      <c r="AE49" s="55"/>
    </row>
    <row r="50" spans="1:31" x14ac:dyDescent="0.15">
      <c r="A50" s="1"/>
      <c r="B50" s="47" t="s">
        <v>74</v>
      </c>
      <c r="C50" s="7" t="s">
        <v>9</v>
      </c>
      <c r="D50" s="57">
        <v>35990</v>
      </c>
      <c r="E50" s="91">
        <f t="shared" ca="1" si="4"/>
        <v>24</v>
      </c>
      <c r="F50" s="62">
        <v>43282</v>
      </c>
      <c r="G50" s="98">
        <f t="shared" ca="1" si="2"/>
        <v>4</v>
      </c>
      <c r="H50" s="60">
        <v>3</v>
      </c>
      <c r="I50" s="35">
        <v>59173</v>
      </c>
      <c r="J50" s="7">
        <v>1</v>
      </c>
      <c r="K50" s="9">
        <v>1</v>
      </c>
      <c r="L50" s="11" t="s">
        <v>130</v>
      </c>
      <c r="M50" s="48" t="s">
        <v>130</v>
      </c>
      <c r="N50" s="47" t="s">
        <v>74</v>
      </c>
      <c r="O50" s="47">
        <f t="shared" ca="1" si="5"/>
        <v>1</v>
      </c>
      <c r="P50" s="47">
        <f t="shared" ca="1" si="3"/>
        <v>1</v>
      </c>
      <c r="X50" s="1"/>
      <c r="Y50" s="1"/>
      <c r="AC50" s="1"/>
      <c r="AD50" s="55"/>
      <c r="AE50" s="55"/>
    </row>
    <row r="51" spans="1:31" x14ac:dyDescent="0.15">
      <c r="A51" s="1"/>
      <c r="B51" s="47" t="s">
        <v>75</v>
      </c>
      <c r="C51" s="7" t="s">
        <v>8</v>
      </c>
      <c r="D51" s="57">
        <v>30364</v>
      </c>
      <c r="E51" s="91">
        <f t="shared" ca="1" si="4"/>
        <v>39</v>
      </c>
      <c r="F51" s="62">
        <v>39052</v>
      </c>
      <c r="G51" s="98">
        <f t="shared" ca="1" si="2"/>
        <v>15</v>
      </c>
      <c r="H51" s="60">
        <v>2</v>
      </c>
      <c r="I51" s="35">
        <v>27529</v>
      </c>
      <c r="J51" s="7">
        <v>0</v>
      </c>
      <c r="K51" s="9">
        <v>0.8</v>
      </c>
      <c r="L51" s="11" t="s">
        <v>130</v>
      </c>
      <c r="M51" s="48" t="s">
        <v>130</v>
      </c>
      <c r="N51" s="47" t="s">
        <v>75</v>
      </c>
      <c r="O51" s="47">
        <f t="shared" ca="1" si="5"/>
        <v>3</v>
      </c>
      <c r="P51" s="47">
        <f t="shared" ca="1" si="3"/>
        <v>2</v>
      </c>
      <c r="X51" s="1"/>
      <c r="Y51" s="1"/>
      <c r="AC51" s="1"/>
      <c r="AD51" s="55"/>
      <c r="AE51" s="55"/>
    </row>
    <row r="52" spans="1:31" x14ac:dyDescent="0.15">
      <c r="A52" s="1"/>
      <c r="B52" s="47" t="s">
        <v>76</v>
      </c>
      <c r="C52" s="7" t="s">
        <v>8</v>
      </c>
      <c r="D52" s="57">
        <v>26990</v>
      </c>
      <c r="E52" s="91">
        <f t="shared" ca="1" si="4"/>
        <v>48</v>
      </c>
      <c r="F52" s="62">
        <v>37257</v>
      </c>
      <c r="G52" s="98">
        <f t="shared" ca="1" si="2"/>
        <v>20</v>
      </c>
      <c r="H52" s="60">
        <v>3</v>
      </c>
      <c r="I52" s="35">
        <v>35644</v>
      </c>
      <c r="J52" s="7">
        <v>12</v>
      </c>
      <c r="K52" s="9">
        <v>1</v>
      </c>
      <c r="L52" s="11" t="s">
        <v>130</v>
      </c>
      <c r="M52" s="48" t="s">
        <v>130</v>
      </c>
      <c r="N52" s="47" t="s">
        <v>76</v>
      </c>
      <c r="O52" s="47">
        <f t="shared" ca="1" si="5"/>
        <v>4</v>
      </c>
      <c r="P52" s="47">
        <f t="shared" ca="1" si="3"/>
        <v>3</v>
      </c>
      <c r="X52" s="1"/>
      <c r="Y52" s="1"/>
      <c r="AC52" s="1"/>
      <c r="AD52" s="55"/>
      <c r="AE52" s="55"/>
    </row>
    <row r="53" spans="1:31" x14ac:dyDescent="0.15">
      <c r="A53" s="1"/>
      <c r="B53" s="47" t="s">
        <v>77</v>
      </c>
      <c r="C53" s="7" t="s">
        <v>9</v>
      </c>
      <c r="D53" s="57">
        <v>33567</v>
      </c>
      <c r="E53" s="91">
        <f t="shared" ca="1" si="4"/>
        <v>30</v>
      </c>
      <c r="F53" s="62">
        <v>43466</v>
      </c>
      <c r="G53" s="98">
        <f t="shared" ca="1" si="2"/>
        <v>3</v>
      </c>
      <c r="H53" s="60">
        <v>1</v>
      </c>
      <c r="I53" s="35">
        <v>28605</v>
      </c>
      <c r="J53" s="7">
        <v>3</v>
      </c>
      <c r="K53" s="9">
        <v>1</v>
      </c>
      <c r="L53" s="11" t="s">
        <v>130</v>
      </c>
      <c r="M53" s="48" t="s">
        <v>130</v>
      </c>
      <c r="N53" s="47" t="s">
        <v>77</v>
      </c>
      <c r="O53" s="47">
        <f t="shared" ca="1" si="5"/>
        <v>2</v>
      </c>
      <c r="P53" s="47">
        <f t="shared" ca="1" si="3"/>
        <v>1</v>
      </c>
      <c r="X53" s="1"/>
      <c r="Y53" s="1"/>
      <c r="AC53" s="1"/>
      <c r="AD53" s="55"/>
      <c r="AE53" s="55"/>
    </row>
    <row r="54" spans="1:31" x14ac:dyDescent="0.15">
      <c r="A54" s="1"/>
      <c r="B54" s="47" t="s">
        <v>78</v>
      </c>
      <c r="C54" s="7" t="s">
        <v>9</v>
      </c>
      <c r="D54" s="57">
        <v>23954</v>
      </c>
      <c r="E54" s="91">
        <f t="shared" ca="1" si="4"/>
        <v>57</v>
      </c>
      <c r="F54" s="62">
        <v>32690</v>
      </c>
      <c r="G54" s="98">
        <f t="shared" ca="1" si="2"/>
        <v>33</v>
      </c>
      <c r="H54" s="60">
        <v>3</v>
      </c>
      <c r="I54" s="35">
        <v>36555</v>
      </c>
      <c r="J54" s="7">
        <v>0</v>
      </c>
      <c r="K54" s="9">
        <v>1</v>
      </c>
      <c r="L54" s="11" t="s">
        <v>130</v>
      </c>
      <c r="M54" s="48" t="s">
        <v>130</v>
      </c>
      <c r="N54" s="47" t="s">
        <v>78</v>
      </c>
      <c r="O54" s="47">
        <f t="shared" ca="1" si="5"/>
        <v>5</v>
      </c>
      <c r="P54" s="47">
        <f t="shared" ca="1" si="3"/>
        <v>4</v>
      </c>
      <c r="X54" s="1"/>
      <c r="Y54" s="1"/>
      <c r="AC54" s="1"/>
      <c r="AD54" s="55"/>
      <c r="AE54" s="55"/>
    </row>
    <row r="55" spans="1:31" x14ac:dyDescent="0.15">
      <c r="A55" s="1"/>
      <c r="B55" s="47" t="s">
        <v>79</v>
      </c>
      <c r="C55" s="7" t="s">
        <v>8</v>
      </c>
      <c r="D55" s="57">
        <v>29830</v>
      </c>
      <c r="E55" s="91">
        <f t="shared" ca="1" si="4"/>
        <v>41</v>
      </c>
      <c r="F55" s="62">
        <v>43313</v>
      </c>
      <c r="G55" s="98">
        <f t="shared" ca="1" si="2"/>
        <v>4</v>
      </c>
      <c r="H55" s="60">
        <v>2</v>
      </c>
      <c r="I55" s="35">
        <v>19864</v>
      </c>
      <c r="J55" s="7">
        <v>26</v>
      </c>
      <c r="K55" s="9">
        <v>0.6</v>
      </c>
      <c r="L55" s="11" t="s">
        <v>130</v>
      </c>
      <c r="M55" s="48" t="s">
        <v>130</v>
      </c>
      <c r="N55" s="47" t="s">
        <v>79</v>
      </c>
      <c r="O55" s="47">
        <f t="shared" ca="1" si="5"/>
        <v>3</v>
      </c>
      <c r="P55" s="47">
        <f t="shared" ca="1" si="3"/>
        <v>1</v>
      </c>
      <c r="X55" s="1"/>
      <c r="Y55" s="1"/>
      <c r="AC55" s="1"/>
      <c r="AD55" s="55"/>
      <c r="AE55" s="55"/>
    </row>
    <row r="56" spans="1:31" x14ac:dyDescent="0.15">
      <c r="A56" s="1"/>
      <c r="B56" s="47" t="s">
        <v>80</v>
      </c>
      <c r="C56" s="7" t="s">
        <v>9</v>
      </c>
      <c r="D56" s="57">
        <v>29062</v>
      </c>
      <c r="E56" s="91">
        <f t="shared" ca="1" si="4"/>
        <v>43</v>
      </c>
      <c r="F56" s="62">
        <v>40360</v>
      </c>
      <c r="G56" s="98">
        <f t="shared" ca="1" si="2"/>
        <v>12</v>
      </c>
      <c r="H56" s="60">
        <v>1</v>
      </c>
      <c r="I56" s="35">
        <v>27914</v>
      </c>
      <c r="J56" s="7">
        <v>0</v>
      </c>
      <c r="K56" s="9">
        <v>1</v>
      </c>
      <c r="L56" s="11" t="s">
        <v>130</v>
      </c>
      <c r="M56" s="48" t="s">
        <v>130</v>
      </c>
      <c r="N56" s="47" t="s">
        <v>80</v>
      </c>
      <c r="O56" s="47">
        <f t="shared" ca="1" si="5"/>
        <v>3</v>
      </c>
      <c r="P56" s="47">
        <f t="shared" ca="1" si="3"/>
        <v>2</v>
      </c>
      <c r="X56" s="1"/>
      <c r="Y56" s="1"/>
      <c r="AC56" s="1"/>
      <c r="AD56" s="55"/>
      <c r="AE56" s="55"/>
    </row>
    <row r="57" spans="1:31" x14ac:dyDescent="0.15">
      <c r="A57" s="1"/>
      <c r="B57" s="47" t="s">
        <v>81</v>
      </c>
      <c r="C57" s="7" t="s">
        <v>8</v>
      </c>
      <c r="D57" s="57">
        <v>24637</v>
      </c>
      <c r="E57" s="91">
        <f t="shared" ca="1" si="4"/>
        <v>55</v>
      </c>
      <c r="F57" s="62">
        <v>34669</v>
      </c>
      <c r="G57" s="98">
        <f t="shared" ca="1" si="2"/>
        <v>27</v>
      </c>
      <c r="H57" s="60">
        <v>1</v>
      </c>
      <c r="I57" s="35">
        <v>29146</v>
      </c>
      <c r="J57" s="7">
        <v>3</v>
      </c>
      <c r="K57" s="9">
        <v>0.8</v>
      </c>
      <c r="L57" s="11" t="s">
        <v>130</v>
      </c>
      <c r="M57" s="48" t="s">
        <v>130</v>
      </c>
      <c r="N57" s="47" t="s">
        <v>81</v>
      </c>
      <c r="O57" s="47">
        <f t="shared" ca="1" si="5"/>
        <v>4</v>
      </c>
      <c r="P57" s="47">
        <f t="shared" ca="1" si="3"/>
        <v>4</v>
      </c>
      <c r="X57" s="1"/>
      <c r="Y57" s="1"/>
      <c r="AC57" s="1"/>
      <c r="AD57" s="55"/>
      <c r="AE57" s="55"/>
    </row>
    <row r="58" spans="1:31" x14ac:dyDescent="0.15">
      <c r="A58" s="1"/>
      <c r="B58" s="47" t="s">
        <v>82</v>
      </c>
      <c r="C58" s="7" t="s">
        <v>8</v>
      </c>
      <c r="D58" s="57">
        <v>35300</v>
      </c>
      <c r="E58" s="91">
        <f t="shared" ca="1" si="4"/>
        <v>26</v>
      </c>
      <c r="F58" s="62">
        <v>44440</v>
      </c>
      <c r="G58" s="98">
        <f t="shared" ca="1" si="2"/>
        <v>1</v>
      </c>
      <c r="H58" s="60">
        <v>3</v>
      </c>
      <c r="I58" s="35">
        <v>55420</v>
      </c>
      <c r="J58" s="7">
        <v>0</v>
      </c>
      <c r="K58" s="9">
        <v>1</v>
      </c>
      <c r="L58" s="11" t="s">
        <v>130</v>
      </c>
      <c r="M58" s="48" t="s">
        <v>130</v>
      </c>
      <c r="N58" s="47" t="s">
        <v>82</v>
      </c>
      <c r="O58" s="47">
        <f t="shared" ca="1" si="5"/>
        <v>2</v>
      </c>
      <c r="P58" s="47">
        <f t="shared" ca="1" si="3"/>
        <v>1</v>
      </c>
      <c r="X58" s="1"/>
      <c r="Y58" s="1"/>
      <c r="AC58" s="1"/>
      <c r="AD58" s="55"/>
      <c r="AE58" s="55"/>
    </row>
    <row r="59" spans="1:31" x14ac:dyDescent="0.15">
      <c r="A59" s="1"/>
      <c r="B59" s="47" t="s">
        <v>83</v>
      </c>
      <c r="C59" s="7" t="s">
        <v>8</v>
      </c>
      <c r="D59" s="57">
        <v>24118</v>
      </c>
      <c r="E59" s="91">
        <f t="shared" ca="1" si="4"/>
        <v>56</v>
      </c>
      <c r="F59" s="62">
        <v>33178</v>
      </c>
      <c r="G59" s="98">
        <f t="shared" ca="1" si="2"/>
        <v>31</v>
      </c>
      <c r="H59" s="60">
        <v>1</v>
      </c>
      <c r="I59" s="35">
        <v>33306</v>
      </c>
      <c r="J59" s="7">
        <v>1</v>
      </c>
      <c r="K59" s="9">
        <v>1</v>
      </c>
      <c r="L59" s="11" t="s">
        <v>130</v>
      </c>
      <c r="M59" s="48" t="s">
        <v>130</v>
      </c>
      <c r="N59" s="47" t="s">
        <v>83</v>
      </c>
      <c r="O59" s="47">
        <f t="shared" ca="1" si="5"/>
        <v>5</v>
      </c>
      <c r="P59" s="47">
        <f t="shared" ca="1" si="3"/>
        <v>4</v>
      </c>
      <c r="X59" s="1"/>
      <c r="Y59" s="1"/>
      <c r="AC59" s="1"/>
      <c r="AD59" s="55"/>
      <c r="AE59" s="55"/>
    </row>
    <row r="60" spans="1:31" x14ac:dyDescent="0.15">
      <c r="A60" s="1"/>
      <c r="B60" s="47" t="s">
        <v>84</v>
      </c>
      <c r="C60" s="7" t="s">
        <v>9</v>
      </c>
      <c r="D60" s="57">
        <v>31558</v>
      </c>
      <c r="E60" s="91">
        <f t="shared" ca="1" si="4"/>
        <v>36</v>
      </c>
      <c r="F60" s="62">
        <v>41579</v>
      </c>
      <c r="G60" s="98">
        <f t="shared" ca="1" si="2"/>
        <v>8</v>
      </c>
      <c r="H60" s="60">
        <v>3</v>
      </c>
      <c r="I60" s="35">
        <v>52441</v>
      </c>
      <c r="J60" s="7">
        <v>0</v>
      </c>
      <c r="K60" s="9">
        <v>1</v>
      </c>
      <c r="L60" s="11" t="s">
        <v>130</v>
      </c>
      <c r="M60" s="48" t="s">
        <v>130</v>
      </c>
      <c r="N60" s="47" t="s">
        <v>84</v>
      </c>
      <c r="O60" s="47">
        <f t="shared" ca="1" si="5"/>
        <v>3</v>
      </c>
      <c r="P60" s="47">
        <f t="shared" ca="1" si="3"/>
        <v>2</v>
      </c>
      <c r="X60" s="1"/>
      <c r="Y60" s="1"/>
      <c r="AC60" s="1"/>
      <c r="AD60" s="55"/>
      <c r="AE60" s="55"/>
    </row>
    <row r="61" spans="1:31" x14ac:dyDescent="0.15">
      <c r="A61" s="1"/>
      <c r="B61" s="47" t="s">
        <v>85</v>
      </c>
      <c r="C61" s="7" t="s">
        <v>8</v>
      </c>
      <c r="D61" s="57">
        <v>32161</v>
      </c>
      <c r="E61" s="91">
        <f t="shared" ca="1" si="4"/>
        <v>34</v>
      </c>
      <c r="F61" s="62">
        <v>41699</v>
      </c>
      <c r="G61" s="98">
        <f t="shared" ca="1" si="2"/>
        <v>8</v>
      </c>
      <c r="H61" s="60">
        <v>4</v>
      </c>
      <c r="I61" s="35">
        <v>153446</v>
      </c>
      <c r="J61" s="7">
        <v>0</v>
      </c>
      <c r="K61" s="9">
        <v>1</v>
      </c>
      <c r="L61" s="11" t="s">
        <v>130</v>
      </c>
      <c r="M61" s="48" t="s">
        <v>130</v>
      </c>
      <c r="N61" s="47" t="s">
        <v>85</v>
      </c>
      <c r="O61" s="47">
        <f t="shared" ca="1" si="5"/>
        <v>2</v>
      </c>
      <c r="P61" s="47">
        <f t="shared" ca="1" si="3"/>
        <v>2</v>
      </c>
      <c r="X61" s="1"/>
      <c r="Y61" s="1"/>
      <c r="AC61" s="1"/>
      <c r="AD61" s="55"/>
      <c r="AE61" s="55"/>
    </row>
    <row r="62" spans="1:31" x14ac:dyDescent="0.15">
      <c r="A62" s="1"/>
      <c r="B62" s="47" t="s">
        <v>86</v>
      </c>
      <c r="C62" s="7" t="s">
        <v>9</v>
      </c>
      <c r="D62" s="57">
        <v>24080</v>
      </c>
      <c r="E62" s="91">
        <f t="shared" ca="1" si="4"/>
        <v>56</v>
      </c>
      <c r="F62" s="62">
        <v>30348</v>
      </c>
      <c r="G62" s="98">
        <f t="shared" ca="1" si="2"/>
        <v>39</v>
      </c>
      <c r="H62" s="60">
        <v>1</v>
      </c>
      <c r="I62" s="35">
        <v>32704</v>
      </c>
      <c r="J62" s="7">
        <v>0</v>
      </c>
      <c r="K62" s="9">
        <v>1</v>
      </c>
      <c r="L62" s="11" t="s">
        <v>130</v>
      </c>
      <c r="M62" s="48" t="s">
        <v>130</v>
      </c>
      <c r="N62" s="47" t="s">
        <v>86</v>
      </c>
      <c r="O62" s="47">
        <f t="shared" ca="1" si="5"/>
        <v>5</v>
      </c>
      <c r="P62" s="47">
        <f t="shared" ca="1" si="3"/>
        <v>5</v>
      </c>
      <c r="X62" s="1"/>
      <c r="Y62" s="1"/>
      <c r="AC62" s="1"/>
      <c r="AD62" s="55"/>
      <c r="AE62" s="55"/>
    </row>
    <row r="63" spans="1:31" x14ac:dyDescent="0.15">
      <c r="A63" s="1"/>
      <c r="B63" s="47" t="s">
        <v>87</v>
      </c>
      <c r="C63" s="7" t="s">
        <v>9</v>
      </c>
      <c r="D63" s="57">
        <v>28834</v>
      </c>
      <c r="E63" s="91">
        <f t="shared" ca="1" si="4"/>
        <v>43</v>
      </c>
      <c r="F63" s="62">
        <v>37561</v>
      </c>
      <c r="G63" s="98">
        <f t="shared" ca="1" si="2"/>
        <v>19</v>
      </c>
      <c r="H63" s="60">
        <v>2</v>
      </c>
      <c r="I63" s="35">
        <v>28774</v>
      </c>
      <c r="J63" s="7">
        <v>0</v>
      </c>
      <c r="K63" s="9">
        <v>1</v>
      </c>
      <c r="L63" s="11" t="s">
        <v>130</v>
      </c>
      <c r="M63" s="48" t="s">
        <v>130</v>
      </c>
      <c r="N63" s="47" t="s">
        <v>87</v>
      </c>
      <c r="O63" s="47">
        <f t="shared" ca="1" si="5"/>
        <v>3</v>
      </c>
      <c r="P63" s="47">
        <f t="shared" ca="1" si="3"/>
        <v>3</v>
      </c>
      <c r="X63" s="1"/>
      <c r="Y63" s="1"/>
      <c r="AC63" s="1"/>
      <c r="AD63" s="55"/>
      <c r="AE63" s="55"/>
    </row>
    <row r="64" spans="1:31" x14ac:dyDescent="0.15">
      <c r="A64" s="1"/>
      <c r="B64" s="47" t="s">
        <v>88</v>
      </c>
      <c r="C64" s="7" t="s">
        <v>9</v>
      </c>
      <c r="D64" s="57">
        <v>31423</v>
      </c>
      <c r="E64" s="91">
        <f t="shared" ca="1" si="4"/>
        <v>36</v>
      </c>
      <c r="F64" s="62">
        <v>38626</v>
      </c>
      <c r="G64" s="98">
        <f t="shared" ca="1" si="2"/>
        <v>16</v>
      </c>
      <c r="H64" s="60">
        <v>2</v>
      </c>
      <c r="I64" s="35">
        <v>23432</v>
      </c>
      <c r="J64" s="7">
        <v>4</v>
      </c>
      <c r="K64" s="9">
        <v>0.7</v>
      </c>
      <c r="L64" s="11" t="s">
        <v>130</v>
      </c>
      <c r="M64" s="48" t="s">
        <v>130</v>
      </c>
      <c r="N64" s="47" t="s">
        <v>88</v>
      </c>
      <c r="O64" s="47">
        <f t="shared" ca="1" si="5"/>
        <v>3</v>
      </c>
      <c r="P64" s="47">
        <f t="shared" ca="1" si="3"/>
        <v>3</v>
      </c>
      <c r="X64" s="1"/>
      <c r="Y64" s="1"/>
      <c r="AC64" s="1"/>
      <c r="AD64" s="55"/>
      <c r="AE64" s="55"/>
    </row>
    <row r="65" spans="1:31" x14ac:dyDescent="0.15">
      <c r="A65" s="1"/>
      <c r="B65" s="47" t="s">
        <v>90</v>
      </c>
      <c r="C65" s="7" t="s">
        <v>8</v>
      </c>
      <c r="D65" s="57">
        <v>29591</v>
      </c>
      <c r="E65" s="91">
        <f t="shared" ca="1" si="4"/>
        <v>41</v>
      </c>
      <c r="F65" s="62">
        <v>44440</v>
      </c>
      <c r="G65" s="98">
        <f t="shared" ca="1" si="2"/>
        <v>1</v>
      </c>
      <c r="H65" s="60">
        <v>2</v>
      </c>
      <c r="I65" s="35">
        <v>36340</v>
      </c>
      <c r="J65" s="7">
        <v>0</v>
      </c>
      <c r="K65" s="9">
        <v>1</v>
      </c>
      <c r="L65" s="11" t="s">
        <v>130</v>
      </c>
      <c r="M65" s="48" t="s">
        <v>130</v>
      </c>
      <c r="N65" s="47" t="s">
        <v>90</v>
      </c>
      <c r="O65" s="47">
        <f t="shared" ca="1" si="5"/>
        <v>3</v>
      </c>
      <c r="P65" s="47">
        <f t="shared" ca="1" si="3"/>
        <v>1</v>
      </c>
      <c r="X65" s="1"/>
      <c r="Y65" s="1"/>
      <c r="AC65" s="1"/>
      <c r="AD65" s="55"/>
      <c r="AE65" s="55"/>
    </row>
    <row r="66" spans="1:31" x14ac:dyDescent="0.15">
      <c r="A66" s="1"/>
      <c r="B66" s="47" t="s">
        <v>91</v>
      </c>
      <c r="C66" s="7" t="s">
        <v>8</v>
      </c>
      <c r="D66" s="57">
        <v>33218</v>
      </c>
      <c r="E66" s="91">
        <f t="shared" ca="1" si="4"/>
        <v>31</v>
      </c>
      <c r="F66" s="62">
        <v>41000</v>
      </c>
      <c r="G66" s="98">
        <f t="shared" ca="1" si="2"/>
        <v>10</v>
      </c>
      <c r="H66" s="60">
        <v>1</v>
      </c>
      <c r="I66" s="35">
        <v>28309</v>
      </c>
      <c r="J66" s="7">
        <v>0</v>
      </c>
      <c r="K66" s="9">
        <v>1</v>
      </c>
      <c r="L66" s="11" t="s">
        <v>130</v>
      </c>
      <c r="M66" s="48" t="s">
        <v>130</v>
      </c>
      <c r="N66" s="47" t="s">
        <v>91</v>
      </c>
      <c r="O66" s="47">
        <f t="shared" ca="1" si="5"/>
        <v>2</v>
      </c>
      <c r="P66" s="47">
        <f t="shared" ca="1" si="3"/>
        <v>2</v>
      </c>
      <c r="X66" s="1"/>
      <c r="Y66" s="1"/>
      <c r="AC66" s="1"/>
      <c r="AD66" s="55"/>
      <c r="AE66" s="55"/>
    </row>
    <row r="67" spans="1:31" x14ac:dyDescent="0.15">
      <c r="A67" s="1"/>
      <c r="B67" s="47" t="s">
        <v>92</v>
      </c>
      <c r="C67" s="7" t="s">
        <v>9</v>
      </c>
      <c r="D67" s="57">
        <v>33872</v>
      </c>
      <c r="E67" s="91">
        <f t="shared" ca="1" si="4"/>
        <v>29</v>
      </c>
      <c r="F67" s="62">
        <v>42583</v>
      </c>
      <c r="G67" s="98">
        <f t="shared" ca="1" si="2"/>
        <v>6</v>
      </c>
      <c r="H67" s="60">
        <v>1</v>
      </c>
      <c r="I67" s="35">
        <v>29519</v>
      </c>
      <c r="J67" s="7">
        <v>1</v>
      </c>
      <c r="K67" s="9">
        <v>1</v>
      </c>
      <c r="L67" s="11" t="s">
        <v>130</v>
      </c>
      <c r="M67" s="48" t="s">
        <v>130</v>
      </c>
      <c r="N67" s="47" t="s">
        <v>92</v>
      </c>
      <c r="O67" s="47">
        <f t="shared" ca="1" si="5"/>
        <v>2</v>
      </c>
      <c r="P67" s="47">
        <f t="shared" ca="1" si="3"/>
        <v>2</v>
      </c>
      <c r="X67" s="1"/>
      <c r="Y67" s="1"/>
      <c r="AC67" s="1"/>
      <c r="AD67" s="55"/>
      <c r="AE67" s="55"/>
    </row>
    <row r="68" spans="1:31" x14ac:dyDescent="0.15">
      <c r="A68" s="1"/>
      <c r="B68" s="47" t="s">
        <v>13</v>
      </c>
      <c r="C68" s="7" t="s">
        <v>9</v>
      </c>
      <c r="D68" s="57">
        <v>32611</v>
      </c>
      <c r="E68" s="91">
        <f t="shared" ref="E68:E83" ca="1" si="6">DATEDIF(D68,TODAY(),"Y")</f>
        <v>33</v>
      </c>
      <c r="F68" s="62">
        <v>44409</v>
      </c>
      <c r="G68" s="98">
        <f t="shared" ca="1" si="2"/>
        <v>1</v>
      </c>
      <c r="H68" s="60">
        <v>1</v>
      </c>
      <c r="I68" s="35">
        <v>9580</v>
      </c>
      <c r="J68" s="8">
        <v>0</v>
      </c>
      <c r="K68" s="9">
        <v>1</v>
      </c>
      <c r="L68" s="11">
        <v>44469</v>
      </c>
      <c r="M68" s="48">
        <v>2</v>
      </c>
      <c r="N68" s="47" t="s">
        <v>13</v>
      </c>
      <c r="O68" s="47">
        <f t="shared" ref="O68:O83" ca="1" si="7">IF(E68&lt;=$O$125,1,IF(E68&lt;=$O$126,2,IF(E68&lt;=$O$127,3,IF(E68&lt;=$O$128,4,IF(E68&gt;=$O$128,5)))))</f>
        <v>2</v>
      </c>
      <c r="P68" s="47">
        <f t="shared" ca="1" si="3"/>
        <v>1</v>
      </c>
      <c r="X68" s="1"/>
      <c r="Y68" s="1"/>
      <c r="AC68" s="1"/>
      <c r="AD68" s="55"/>
      <c r="AE68" s="55"/>
    </row>
    <row r="69" spans="1:31" x14ac:dyDescent="0.15">
      <c r="A69" s="1"/>
      <c r="B69" s="47" t="s">
        <v>89</v>
      </c>
      <c r="C69" s="7" t="s">
        <v>8</v>
      </c>
      <c r="D69" s="57">
        <v>32727</v>
      </c>
      <c r="E69" s="91">
        <f t="shared" ca="1" si="6"/>
        <v>33</v>
      </c>
      <c r="F69" s="62">
        <v>43647</v>
      </c>
      <c r="G69" s="98">
        <f t="shared" ref="G69:G83" ca="1" si="8">DATEDIF(F69,TODAY(),"Y")</f>
        <v>3</v>
      </c>
      <c r="H69" s="60">
        <v>1</v>
      </c>
      <c r="I69" s="35">
        <v>4375</v>
      </c>
      <c r="J69" s="7">
        <v>0</v>
      </c>
      <c r="K69" s="9">
        <v>1</v>
      </c>
      <c r="L69" s="11">
        <v>44439</v>
      </c>
      <c r="M69" s="48">
        <v>5</v>
      </c>
      <c r="N69" s="47" t="s">
        <v>89</v>
      </c>
      <c r="O69" s="47">
        <f t="shared" ca="1" si="7"/>
        <v>2</v>
      </c>
      <c r="P69" s="47">
        <f t="shared" ref="P69:P83" ca="1" si="9">IF(G69&lt;=$O$143,1,IF(G69&lt;=$O$144,2,IF(G69&lt;=$O$145,3,IF(G69&lt;=$O$146,4,IF(G69&lt;=$O$147,5)))))</f>
        <v>1</v>
      </c>
      <c r="X69" s="1"/>
      <c r="Y69" s="1"/>
      <c r="AC69" s="1"/>
      <c r="AD69" s="55"/>
      <c r="AE69" s="55"/>
    </row>
    <row r="70" spans="1:31" x14ac:dyDescent="0.15">
      <c r="A70" s="1"/>
      <c r="B70" s="47" t="s">
        <v>39</v>
      </c>
      <c r="C70" s="7" t="s">
        <v>9</v>
      </c>
      <c r="D70" s="57">
        <v>31369</v>
      </c>
      <c r="E70" s="91">
        <f t="shared" ca="1" si="6"/>
        <v>36</v>
      </c>
      <c r="F70" s="62">
        <v>38626</v>
      </c>
      <c r="G70" s="98">
        <f t="shared" ca="1" si="8"/>
        <v>16</v>
      </c>
      <c r="H70" s="60">
        <v>1</v>
      </c>
      <c r="I70" s="35">
        <v>17995</v>
      </c>
      <c r="J70" s="8">
        <v>0</v>
      </c>
      <c r="K70" s="9">
        <v>1</v>
      </c>
      <c r="L70" s="11">
        <v>44439</v>
      </c>
      <c r="M70" s="48">
        <v>5</v>
      </c>
      <c r="N70" s="47" t="s">
        <v>39</v>
      </c>
      <c r="O70" s="47">
        <f t="shared" ca="1" si="7"/>
        <v>3</v>
      </c>
      <c r="P70" s="47">
        <f t="shared" ca="1" si="9"/>
        <v>3</v>
      </c>
      <c r="X70" s="1"/>
      <c r="Y70" s="1"/>
      <c r="AC70" s="1"/>
      <c r="AD70" s="55"/>
      <c r="AE70" s="55"/>
    </row>
    <row r="71" spans="1:31" x14ac:dyDescent="0.15">
      <c r="A71" s="1"/>
      <c r="B71" s="47" t="s">
        <v>23</v>
      </c>
      <c r="C71" s="7" t="s">
        <v>8</v>
      </c>
      <c r="D71" s="57">
        <v>22719</v>
      </c>
      <c r="E71" s="91">
        <f t="shared" ca="1" si="6"/>
        <v>60</v>
      </c>
      <c r="F71" s="62">
        <v>30864</v>
      </c>
      <c r="G71" s="98">
        <f t="shared" ca="1" si="8"/>
        <v>38</v>
      </c>
      <c r="H71" s="60">
        <v>3</v>
      </c>
      <c r="I71" s="35">
        <v>35087</v>
      </c>
      <c r="J71" s="8">
        <v>1</v>
      </c>
      <c r="K71" s="9">
        <v>1</v>
      </c>
      <c r="L71" s="11">
        <v>44439</v>
      </c>
      <c r="M71" s="48">
        <v>3</v>
      </c>
      <c r="N71" s="47" t="s">
        <v>23</v>
      </c>
      <c r="O71" s="47">
        <f t="shared" ca="1" si="7"/>
        <v>5</v>
      </c>
      <c r="P71" s="47">
        <f t="shared" ca="1" si="9"/>
        <v>5</v>
      </c>
      <c r="X71" s="1"/>
      <c r="Y71" s="1"/>
      <c r="AC71" s="1"/>
      <c r="AD71" s="55"/>
      <c r="AE71" s="55"/>
    </row>
    <row r="72" spans="1:31" x14ac:dyDescent="0.15">
      <c r="A72" s="1"/>
      <c r="B72" s="47" t="s">
        <v>72</v>
      </c>
      <c r="C72" s="7" t="s">
        <v>8</v>
      </c>
      <c r="D72" s="57">
        <v>33652</v>
      </c>
      <c r="E72" s="91">
        <f t="shared" ca="1" si="6"/>
        <v>30</v>
      </c>
      <c r="F72" s="62">
        <v>44317</v>
      </c>
      <c r="G72" s="98">
        <f t="shared" ca="1" si="8"/>
        <v>1</v>
      </c>
      <c r="H72" s="60">
        <v>1</v>
      </c>
      <c r="I72" s="35">
        <v>14024</v>
      </c>
      <c r="J72" s="7">
        <v>0</v>
      </c>
      <c r="K72" s="9">
        <v>1</v>
      </c>
      <c r="L72" s="11">
        <v>44408</v>
      </c>
      <c r="M72" s="48">
        <v>5</v>
      </c>
      <c r="N72" s="47" t="s">
        <v>72</v>
      </c>
      <c r="O72" s="47">
        <f t="shared" ca="1" si="7"/>
        <v>2</v>
      </c>
      <c r="P72" s="47">
        <f t="shared" ca="1" si="9"/>
        <v>1</v>
      </c>
      <c r="X72" s="1"/>
      <c r="Y72" s="1"/>
      <c r="AC72" s="1"/>
      <c r="AD72" s="55"/>
      <c r="AE72" s="55"/>
    </row>
    <row r="73" spans="1:31" x14ac:dyDescent="0.15">
      <c r="A73" s="1"/>
      <c r="B73" s="47" t="s">
        <v>58</v>
      </c>
      <c r="C73" s="7" t="s">
        <v>9</v>
      </c>
      <c r="D73" s="57">
        <v>25628</v>
      </c>
      <c r="E73" s="91">
        <f t="shared" ca="1" si="6"/>
        <v>52</v>
      </c>
      <c r="F73" s="62">
        <v>36039</v>
      </c>
      <c r="G73" s="98">
        <f t="shared" ca="1" si="8"/>
        <v>24</v>
      </c>
      <c r="H73" s="60">
        <v>1</v>
      </c>
      <c r="I73" s="35">
        <v>17113</v>
      </c>
      <c r="J73" s="7">
        <v>12</v>
      </c>
      <c r="K73" s="9">
        <v>0.6</v>
      </c>
      <c r="L73" s="11">
        <v>44408</v>
      </c>
      <c r="M73" s="48">
        <v>2</v>
      </c>
      <c r="N73" s="47" t="s">
        <v>58</v>
      </c>
      <c r="O73" s="47">
        <f t="shared" ca="1" si="7"/>
        <v>4</v>
      </c>
      <c r="P73" s="47">
        <f t="shared" ca="1" si="9"/>
        <v>3</v>
      </c>
      <c r="X73" s="1"/>
      <c r="Y73" s="1"/>
      <c r="AC73" s="1"/>
      <c r="AD73" s="55"/>
      <c r="AE73" s="55"/>
    </row>
    <row r="74" spans="1:31" x14ac:dyDescent="0.15">
      <c r="A74" s="1"/>
      <c r="B74" s="47" t="s">
        <v>48</v>
      </c>
      <c r="C74" s="7" t="s">
        <v>9</v>
      </c>
      <c r="D74" s="57">
        <v>35855</v>
      </c>
      <c r="E74" s="91">
        <f t="shared" ca="1" si="6"/>
        <v>24</v>
      </c>
      <c r="F74" s="62">
        <v>43282</v>
      </c>
      <c r="G74" s="98">
        <f t="shared" ca="1" si="8"/>
        <v>4</v>
      </c>
      <c r="H74" s="60">
        <v>1</v>
      </c>
      <c r="I74" s="35">
        <v>9931</v>
      </c>
      <c r="J74" s="8">
        <v>1</v>
      </c>
      <c r="K74" s="9">
        <v>0.5</v>
      </c>
      <c r="L74" s="11">
        <v>44408</v>
      </c>
      <c r="M74" s="48">
        <v>2</v>
      </c>
      <c r="N74" s="47" t="s">
        <v>48</v>
      </c>
      <c r="O74" s="47">
        <f t="shared" ca="1" si="7"/>
        <v>1</v>
      </c>
      <c r="P74" s="47">
        <f t="shared" ca="1" si="9"/>
        <v>1</v>
      </c>
      <c r="X74" s="1"/>
      <c r="Y74" s="1"/>
      <c r="AC74" s="1"/>
      <c r="AD74" s="55"/>
      <c r="AE74" s="55"/>
    </row>
    <row r="75" spans="1:31" x14ac:dyDescent="0.15">
      <c r="A75" s="1"/>
      <c r="B75" s="47" t="s">
        <v>17</v>
      </c>
      <c r="C75" s="7" t="s">
        <v>9</v>
      </c>
      <c r="D75" s="57">
        <v>22146</v>
      </c>
      <c r="E75" s="91">
        <f t="shared" ca="1" si="6"/>
        <v>62</v>
      </c>
      <c r="F75" s="62">
        <v>28915</v>
      </c>
      <c r="G75" s="98">
        <f t="shared" ca="1" si="8"/>
        <v>43</v>
      </c>
      <c r="H75" s="60">
        <v>3</v>
      </c>
      <c r="I75" s="35">
        <v>20739</v>
      </c>
      <c r="J75" s="8">
        <v>0</v>
      </c>
      <c r="K75" s="9">
        <v>0.7</v>
      </c>
      <c r="L75" s="11">
        <v>44408</v>
      </c>
      <c r="M75" s="48">
        <v>3</v>
      </c>
      <c r="N75" s="47" t="s">
        <v>17</v>
      </c>
      <c r="O75" s="47">
        <f t="shared" ca="1" si="7"/>
        <v>5</v>
      </c>
      <c r="P75" s="47">
        <f t="shared" ca="1" si="9"/>
        <v>5</v>
      </c>
      <c r="X75" s="1"/>
      <c r="Y75" s="1"/>
      <c r="AC75" s="1"/>
      <c r="AD75" s="55"/>
      <c r="AE75" s="55"/>
    </row>
    <row r="76" spans="1:31" ht="14" thickBot="1" x14ac:dyDescent="0.2">
      <c r="A76" s="1"/>
      <c r="B76" s="47" t="s">
        <v>59</v>
      </c>
      <c r="C76" s="7" t="s">
        <v>8</v>
      </c>
      <c r="D76" s="57">
        <v>28536</v>
      </c>
      <c r="E76" s="91">
        <f t="shared" ca="1" si="6"/>
        <v>44</v>
      </c>
      <c r="F76" s="62">
        <v>37653</v>
      </c>
      <c r="G76" s="98">
        <f t="shared" ca="1" si="8"/>
        <v>19</v>
      </c>
      <c r="H76" s="60">
        <v>1</v>
      </c>
      <c r="I76" s="35">
        <v>17131</v>
      </c>
      <c r="J76" s="7">
        <v>2</v>
      </c>
      <c r="K76" s="9">
        <v>1</v>
      </c>
      <c r="L76" s="11">
        <v>44377</v>
      </c>
      <c r="M76" s="48">
        <v>1</v>
      </c>
      <c r="N76" s="47" t="s">
        <v>59</v>
      </c>
      <c r="O76" s="47">
        <f t="shared" ca="1" si="7"/>
        <v>3</v>
      </c>
      <c r="P76" s="47">
        <f t="shared" ca="1" si="9"/>
        <v>3</v>
      </c>
      <c r="X76" s="1"/>
      <c r="Y76" s="1"/>
      <c r="AC76" s="1"/>
      <c r="AD76" s="55"/>
      <c r="AE76" s="55"/>
    </row>
    <row r="77" spans="1:31" x14ac:dyDescent="0.15">
      <c r="A77" s="1"/>
      <c r="B77" s="47" t="s">
        <v>44</v>
      </c>
      <c r="C77" s="7" t="s">
        <v>8</v>
      </c>
      <c r="D77" s="57">
        <v>33519</v>
      </c>
      <c r="E77" s="91">
        <f t="shared" ca="1" si="6"/>
        <v>30</v>
      </c>
      <c r="F77" s="62">
        <v>43556</v>
      </c>
      <c r="G77" s="98">
        <f t="shared" ca="1" si="8"/>
        <v>3</v>
      </c>
      <c r="H77" s="60">
        <v>2</v>
      </c>
      <c r="I77" s="35">
        <v>7714</v>
      </c>
      <c r="J77" s="8">
        <v>0</v>
      </c>
      <c r="K77" s="9">
        <v>1</v>
      </c>
      <c r="L77" s="11">
        <v>44377</v>
      </c>
      <c r="M77" s="48">
        <v>2</v>
      </c>
      <c r="N77" s="47" t="s">
        <v>44</v>
      </c>
      <c r="O77" s="47">
        <f t="shared" ca="1" si="7"/>
        <v>2</v>
      </c>
      <c r="P77" s="47">
        <f t="shared" ca="1" si="9"/>
        <v>1</v>
      </c>
      <c r="R77" s="27" t="s">
        <v>132</v>
      </c>
      <c r="S77" s="28"/>
      <c r="T77" s="29"/>
      <c r="X77" s="1"/>
      <c r="Y77" s="1"/>
      <c r="AC77" s="1"/>
      <c r="AD77" s="55"/>
      <c r="AE77" s="55"/>
    </row>
    <row r="78" spans="1:31" x14ac:dyDescent="0.15">
      <c r="A78" s="1"/>
      <c r="B78" s="47" t="s">
        <v>26</v>
      </c>
      <c r="C78" s="7" t="s">
        <v>9</v>
      </c>
      <c r="D78" s="57">
        <v>24003</v>
      </c>
      <c r="E78" s="91">
        <f t="shared" ca="1" si="6"/>
        <v>56</v>
      </c>
      <c r="F78" s="62">
        <v>33178</v>
      </c>
      <c r="G78" s="98">
        <f t="shared" ca="1" si="8"/>
        <v>31</v>
      </c>
      <c r="H78" s="60">
        <v>2</v>
      </c>
      <c r="I78" s="35">
        <v>20141</v>
      </c>
      <c r="J78" s="8">
        <v>0</v>
      </c>
      <c r="K78" s="9">
        <v>1</v>
      </c>
      <c r="L78" s="11">
        <v>44347</v>
      </c>
      <c r="M78" s="48">
        <v>1</v>
      </c>
      <c r="N78" s="47" t="s">
        <v>26</v>
      </c>
      <c r="O78" s="47">
        <f t="shared" ca="1" si="7"/>
        <v>5</v>
      </c>
      <c r="P78" s="47">
        <f t="shared" ca="1" si="9"/>
        <v>4</v>
      </c>
      <c r="R78" s="30"/>
      <c r="S78" s="31"/>
      <c r="T78" s="32"/>
      <c r="X78" s="1"/>
      <c r="Y78" s="1"/>
      <c r="AC78" s="1"/>
      <c r="AD78" s="55"/>
      <c r="AE78" s="55"/>
    </row>
    <row r="79" spans="1:31" x14ac:dyDescent="0.15">
      <c r="A79" s="1"/>
      <c r="B79" s="47" t="s">
        <v>70</v>
      </c>
      <c r="C79" s="7" t="s">
        <v>9</v>
      </c>
      <c r="D79" s="57">
        <v>29896</v>
      </c>
      <c r="E79" s="91">
        <f t="shared" ca="1" si="6"/>
        <v>40</v>
      </c>
      <c r="F79" s="62">
        <v>38108</v>
      </c>
      <c r="G79" s="98">
        <f t="shared" ca="1" si="8"/>
        <v>18</v>
      </c>
      <c r="H79" s="60">
        <v>1</v>
      </c>
      <c r="I79" s="35">
        <v>12460</v>
      </c>
      <c r="J79" s="7">
        <v>5</v>
      </c>
      <c r="K79" s="9">
        <v>1</v>
      </c>
      <c r="L79" s="11">
        <v>44347</v>
      </c>
      <c r="M79" s="48">
        <v>5</v>
      </c>
      <c r="N79" s="47" t="s">
        <v>70</v>
      </c>
      <c r="O79" s="47">
        <f t="shared" ca="1" si="7"/>
        <v>3</v>
      </c>
      <c r="P79" s="47">
        <f t="shared" ca="1" si="9"/>
        <v>3</v>
      </c>
      <c r="R79" s="36" t="s">
        <v>137</v>
      </c>
      <c r="S79" s="31"/>
      <c r="T79" s="32"/>
      <c r="X79" s="1"/>
      <c r="Y79" s="1"/>
      <c r="AC79" s="1"/>
      <c r="AD79" s="55"/>
      <c r="AE79" s="55"/>
    </row>
    <row r="80" spans="1:31" x14ac:dyDescent="0.15">
      <c r="A80" s="1"/>
      <c r="B80" s="47" t="s">
        <v>54</v>
      </c>
      <c r="C80" s="7" t="s">
        <v>8</v>
      </c>
      <c r="D80" s="57">
        <v>22819</v>
      </c>
      <c r="E80" s="91">
        <f t="shared" ca="1" si="6"/>
        <v>60</v>
      </c>
      <c r="F80" s="62">
        <v>30864</v>
      </c>
      <c r="G80" s="98">
        <f t="shared" ca="1" si="8"/>
        <v>38</v>
      </c>
      <c r="H80" s="60">
        <v>2</v>
      </c>
      <c r="I80" s="35">
        <v>17563</v>
      </c>
      <c r="J80" s="7">
        <v>12</v>
      </c>
      <c r="K80" s="9">
        <v>1</v>
      </c>
      <c r="L80" s="11">
        <v>44347</v>
      </c>
      <c r="M80" s="48">
        <v>2</v>
      </c>
      <c r="N80" s="47" t="s">
        <v>54</v>
      </c>
      <c r="O80" s="47">
        <f t="shared" ca="1" si="7"/>
        <v>5</v>
      </c>
      <c r="P80" s="47">
        <f t="shared" ca="1" si="9"/>
        <v>5</v>
      </c>
      <c r="R80" s="30" t="s">
        <v>133</v>
      </c>
      <c r="S80" s="31"/>
      <c r="T80" s="32"/>
      <c r="X80" s="1"/>
      <c r="Y80" s="1"/>
      <c r="AC80" s="1"/>
      <c r="AD80" s="55"/>
      <c r="AE80" s="55"/>
    </row>
    <row r="81" spans="1:31" x14ac:dyDescent="0.15">
      <c r="A81" s="1"/>
      <c r="B81" s="47" t="s">
        <v>71</v>
      </c>
      <c r="C81" s="7" t="s">
        <v>9</v>
      </c>
      <c r="D81" s="57">
        <v>25438</v>
      </c>
      <c r="E81" s="91">
        <f t="shared" ca="1" si="6"/>
        <v>53</v>
      </c>
      <c r="F81" s="62">
        <v>32721</v>
      </c>
      <c r="G81" s="98">
        <f t="shared" ca="1" si="8"/>
        <v>33</v>
      </c>
      <c r="H81" s="60">
        <v>2</v>
      </c>
      <c r="I81" s="35">
        <v>13110</v>
      </c>
      <c r="J81" s="7">
        <v>90</v>
      </c>
      <c r="K81" s="9">
        <v>0.5</v>
      </c>
      <c r="L81" s="11">
        <v>44316</v>
      </c>
      <c r="M81" s="48">
        <v>2</v>
      </c>
      <c r="N81" s="47" t="s">
        <v>71</v>
      </c>
      <c r="O81" s="47">
        <f t="shared" ca="1" si="7"/>
        <v>4</v>
      </c>
      <c r="P81" s="47">
        <f t="shared" ca="1" si="9"/>
        <v>4</v>
      </c>
      <c r="R81" s="30" t="s">
        <v>134</v>
      </c>
      <c r="S81" s="31"/>
      <c r="T81" s="32"/>
      <c r="X81" s="1"/>
      <c r="Y81" s="1"/>
      <c r="AC81" s="1"/>
      <c r="AD81" s="55"/>
      <c r="AE81" s="55"/>
    </row>
    <row r="82" spans="1:31" ht="14" thickBot="1" x14ac:dyDescent="0.2">
      <c r="A82" s="1"/>
      <c r="B82" s="47" t="s">
        <v>64</v>
      </c>
      <c r="C82" s="7" t="s">
        <v>9</v>
      </c>
      <c r="D82" s="57">
        <v>31781</v>
      </c>
      <c r="E82" s="91">
        <f t="shared" ca="1" si="6"/>
        <v>35</v>
      </c>
      <c r="F82" s="62">
        <v>38657</v>
      </c>
      <c r="G82" s="98">
        <f t="shared" ca="1" si="8"/>
        <v>16</v>
      </c>
      <c r="H82" s="60">
        <v>1</v>
      </c>
      <c r="I82" s="35">
        <v>11539</v>
      </c>
      <c r="J82" s="7">
        <v>7</v>
      </c>
      <c r="K82" s="9">
        <v>1</v>
      </c>
      <c r="L82" s="11">
        <v>44316</v>
      </c>
      <c r="M82" s="48">
        <v>7</v>
      </c>
      <c r="N82" s="47" t="s">
        <v>64</v>
      </c>
      <c r="O82" s="47">
        <f t="shared" ca="1" si="7"/>
        <v>2</v>
      </c>
      <c r="P82" s="47">
        <f t="shared" ca="1" si="9"/>
        <v>3</v>
      </c>
      <c r="R82" s="37" t="s">
        <v>138</v>
      </c>
      <c r="S82" s="33"/>
      <c r="T82" s="34"/>
      <c r="X82" s="1"/>
      <c r="Y82" s="1"/>
      <c r="AC82" s="1"/>
      <c r="AD82" s="55"/>
      <c r="AE82" s="55"/>
    </row>
    <row r="83" spans="1:31" ht="14" thickBot="1" x14ac:dyDescent="0.2">
      <c r="A83" s="1"/>
      <c r="B83" s="49" t="s">
        <v>35</v>
      </c>
      <c r="C83" s="50" t="s">
        <v>8</v>
      </c>
      <c r="D83" s="58">
        <v>29779</v>
      </c>
      <c r="E83" s="92">
        <f t="shared" ca="1" si="6"/>
        <v>41</v>
      </c>
      <c r="F83" s="64">
        <v>43647</v>
      </c>
      <c r="G83" s="98">
        <f t="shared" ca="1" si="8"/>
        <v>3</v>
      </c>
      <c r="H83" s="61">
        <v>2</v>
      </c>
      <c r="I83" s="52">
        <v>14360</v>
      </c>
      <c r="J83" s="74">
        <v>0</v>
      </c>
      <c r="K83" s="53">
        <v>1</v>
      </c>
      <c r="L83" s="51">
        <v>44316</v>
      </c>
      <c r="M83" s="54">
        <v>5</v>
      </c>
      <c r="N83" s="49" t="s">
        <v>35</v>
      </c>
      <c r="O83" s="49">
        <f t="shared" ca="1" si="7"/>
        <v>3</v>
      </c>
      <c r="P83" s="49">
        <f t="shared" ca="1" si="9"/>
        <v>1</v>
      </c>
      <c r="X83" s="1"/>
      <c r="Y83" s="1"/>
      <c r="AC83" s="1"/>
      <c r="AD83" s="55"/>
      <c r="AE83" s="55"/>
    </row>
    <row r="85" spans="1:31" ht="17" thickBot="1" x14ac:dyDescent="0.25">
      <c r="B85" s="149" t="s">
        <v>132</v>
      </c>
      <c r="C85" s="149"/>
      <c r="D85" s="149"/>
      <c r="E85" s="87"/>
    </row>
    <row r="86" spans="1:31" x14ac:dyDescent="0.15">
      <c r="B86" s="77"/>
      <c r="C86" s="78"/>
      <c r="D86" s="78"/>
      <c r="E86" s="78"/>
      <c r="F86" s="29"/>
      <c r="G86"/>
    </row>
    <row r="87" spans="1:31" ht="14" x14ac:dyDescent="0.15">
      <c r="B87" s="79" t="s">
        <v>139</v>
      </c>
      <c r="C87" s="76"/>
      <c r="D87" s="76"/>
      <c r="E87" s="76"/>
      <c r="F87" s="80">
        <f>SUM(K20:K83)</f>
        <v>60.400000000000006</v>
      </c>
      <c r="G87" s="107"/>
    </row>
    <row r="88" spans="1:31" ht="14" x14ac:dyDescent="0.15">
      <c r="B88" s="79"/>
      <c r="C88" s="76"/>
      <c r="D88" s="76"/>
      <c r="E88" s="76"/>
      <c r="F88" s="32"/>
      <c r="G88"/>
    </row>
    <row r="89" spans="1:31" ht="14" x14ac:dyDescent="0.15">
      <c r="B89" s="79" t="s">
        <v>140</v>
      </c>
      <c r="C89" s="76"/>
      <c r="D89" s="31"/>
      <c r="E89" s="31"/>
      <c r="F89" s="89" t="str">
        <f>VLOOKUP(MAX(D4:D67),D4:N67,11,FALSE)</f>
        <v>Individu_48</v>
      </c>
      <c r="G89" s="108"/>
    </row>
    <row r="90" spans="1:31" ht="14" x14ac:dyDescent="0.15">
      <c r="B90" s="79"/>
      <c r="C90" s="76"/>
      <c r="D90" s="76"/>
      <c r="E90" s="76"/>
      <c r="F90" s="32"/>
      <c r="G90"/>
    </row>
    <row r="91" spans="1:31" ht="14" x14ac:dyDescent="0.15">
      <c r="B91" s="79" t="s">
        <v>141</v>
      </c>
      <c r="C91" s="76"/>
      <c r="D91" s="76"/>
      <c r="E91" s="76"/>
      <c r="F91" s="32" t="str">
        <f>VLOOKUP(MIN(F4:F67),F4:N67,9,FALSE)</f>
        <v>Individu_56</v>
      </c>
      <c r="G91"/>
    </row>
    <row r="92" spans="1:31" ht="15" thickBot="1" x14ac:dyDescent="0.2">
      <c r="B92" s="79"/>
      <c r="C92" s="76"/>
      <c r="D92" s="76"/>
      <c r="E92" s="76"/>
      <c r="F92" s="32"/>
      <c r="G92"/>
    </row>
    <row r="93" spans="1:31" ht="15" thickBot="1" x14ac:dyDescent="0.2">
      <c r="B93" s="79" t="s">
        <v>142</v>
      </c>
      <c r="C93" s="76"/>
      <c r="D93" s="76"/>
      <c r="E93" s="76"/>
      <c r="F93" s="81">
        <f>SUM(I4:I83)</f>
        <v>2704693</v>
      </c>
      <c r="G93" s="109"/>
      <c r="K93" s="150" t="s">
        <v>146</v>
      </c>
      <c r="L93" s="151"/>
    </row>
    <row r="94" spans="1:31" ht="15" thickBot="1" x14ac:dyDescent="0.2">
      <c r="B94" s="82"/>
      <c r="C94" s="83"/>
      <c r="D94" s="83"/>
      <c r="E94" s="83"/>
      <c r="F94" s="34"/>
      <c r="G94"/>
    </row>
    <row r="95" spans="1:31" x14ac:dyDescent="0.15">
      <c r="C95"/>
      <c r="D95"/>
      <c r="E95"/>
      <c r="F95"/>
      <c r="G95"/>
      <c r="K95" s="86"/>
    </row>
    <row r="97" spans="2:13" ht="16" x14ac:dyDescent="0.2">
      <c r="B97" s="148"/>
      <c r="C97" s="148"/>
      <c r="I97" s="39"/>
      <c r="K97" s="84" t="s">
        <v>144</v>
      </c>
      <c r="L97" t="s">
        <v>163</v>
      </c>
      <c r="M97"/>
    </row>
    <row r="98" spans="2:13" x14ac:dyDescent="0.15">
      <c r="I98" s="39"/>
      <c r="K98" s="85">
        <v>1</v>
      </c>
      <c r="L98">
        <v>37</v>
      </c>
      <c r="M98" s="39" t="s">
        <v>159</v>
      </c>
    </row>
    <row r="99" spans="2:13" x14ac:dyDescent="0.15">
      <c r="I99" s="152" t="s">
        <v>147</v>
      </c>
      <c r="J99" s="152"/>
      <c r="K99" s="85">
        <v>2</v>
      </c>
      <c r="L99">
        <v>24</v>
      </c>
      <c r="M99" s="39" t="s">
        <v>160</v>
      </c>
    </row>
    <row r="100" spans="2:13" x14ac:dyDescent="0.15">
      <c r="I100" s="39"/>
      <c r="K100" s="85">
        <v>3</v>
      </c>
      <c r="L100">
        <v>15</v>
      </c>
      <c r="M100" s="39" t="s">
        <v>161</v>
      </c>
    </row>
    <row r="101" spans="2:13" x14ac:dyDescent="0.15">
      <c r="K101" s="85">
        <v>4</v>
      </c>
      <c r="L101">
        <v>4</v>
      </c>
      <c r="M101" s="39" t="s">
        <v>162</v>
      </c>
    </row>
    <row r="102" spans="2:13" ht="16" x14ac:dyDescent="0.2">
      <c r="B102" s="148"/>
      <c r="C102" s="148"/>
      <c r="K102" s="85" t="s">
        <v>145</v>
      </c>
      <c r="L102">
        <v>80</v>
      </c>
      <c r="M102"/>
    </row>
    <row r="103" spans="2:13" x14ac:dyDescent="0.15">
      <c r="K103"/>
      <c r="L103"/>
      <c r="M103"/>
    </row>
    <row r="104" spans="2:13" x14ac:dyDescent="0.15">
      <c r="K104"/>
      <c r="L104"/>
      <c r="M104"/>
    </row>
    <row r="105" spans="2:13" x14ac:dyDescent="0.15">
      <c r="K105"/>
      <c r="L105"/>
      <c r="M105"/>
    </row>
    <row r="106" spans="2:13" x14ac:dyDescent="0.15">
      <c r="B106" s="39"/>
      <c r="F106"/>
      <c r="G106"/>
      <c r="H106" s="101"/>
      <c r="I106" s="101"/>
      <c r="J106" s="101"/>
      <c r="K106" s="84" t="s">
        <v>144</v>
      </c>
      <c r="L106" t="s">
        <v>164</v>
      </c>
      <c r="M106"/>
    </row>
    <row r="107" spans="2:13" x14ac:dyDescent="0.15">
      <c r="F107"/>
      <c r="G107"/>
      <c r="H107"/>
      <c r="K107" s="88">
        <v>0.5</v>
      </c>
      <c r="L107">
        <v>2</v>
      </c>
      <c r="M107"/>
    </row>
    <row r="108" spans="2:13" x14ac:dyDescent="0.15">
      <c r="H108" s="153" t="s">
        <v>148</v>
      </c>
      <c r="I108" s="153"/>
      <c r="J108" s="153"/>
      <c r="K108" s="88">
        <v>0.6</v>
      </c>
      <c r="L108">
        <v>3</v>
      </c>
      <c r="M108"/>
    </row>
    <row r="109" spans="2:13" x14ac:dyDescent="0.15">
      <c r="K109" s="88">
        <v>0.7</v>
      </c>
      <c r="L109">
        <v>1</v>
      </c>
      <c r="M109"/>
    </row>
    <row r="110" spans="2:13" x14ac:dyDescent="0.15">
      <c r="K110" s="88">
        <v>0.8</v>
      </c>
      <c r="L110">
        <v>4</v>
      </c>
      <c r="M110"/>
    </row>
    <row r="111" spans="2:13" x14ac:dyDescent="0.15">
      <c r="K111" s="88">
        <v>1</v>
      </c>
      <c r="L111">
        <v>54</v>
      </c>
      <c r="M111"/>
    </row>
    <row r="112" spans="2:13" x14ac:dyDescent="0.15">
      <c r="K112" s="88" t="s">
        <v>145</v>
      </c>
      <c r="L112">
        <v>64</v>
      </c>
      <c r="M112"/>
    </row>
    <row r="113" spans="6:17" x14ac:dyDescent="0.15">
      <c r="K113"/>
      <c r="L113"/>
      <c r="M113"/>
    </row>
    <row r="114" spans="6:17" ht="14" thickBot="1" x14ac:dyDescent="0.2">
      <c r="F114"/>
      <c r="G114"/>
      <c r="H114"/>
      <c r="K114"/>
      <c r="L114"/>
      <c r="M114"/>
    </row>
    <row r="115" spans="6:17" ht="14" thickBot="1" x14ac:dyDescent="0.2">
      <c r="K115" s="154" t="s">
        <v>149</v>
      </c>
      <c r="L115" s="155"/>
      <c r="M115"/>
    </row>
    <row r="116" spans="6:17" x14ac:dyDescent="0.15">
      <c r="K116"/>
      <c r="L116"/>
      <c r="M116"/>
    </row>
    <row r="117" spans="6:17" x14ac:dyDescent="0.15">
      <c r="K117"/>
      <c r="L117"/>
      <c r="M117"/>
    </row>
    <row r="118" spans="6:17" x14ac:dyDescent="0.15">
      <c r="K118" s="84" t="s">
        <v>144</v>
      </c>
      <c r="L118" t="s">
        <v>143</v>
      </c>
      <c r="M118"/>
    </row>
    <row r="119" spans="6:17" x14ac:dyDescent="0.15">
      <c r="I119" s="156" t="s">
        <v>1</v>
      </c>
      <c r="J119" s="156"/>
      <c r="K119" s="85" t="s">
        <v>9</v>
      </c>
      <c r="L119">
        <v>29</v>
      </c>
      <c r="M119"/>
    </row>
    <row r="120" spans="6:17" x14ac:dyDescent="0.15">
      <c r="K120" s="85" t="s">
        <v>8</v>
      </c>
      <c r="L120">
        <v>35</v>
      </c>
      <c r="M120"/>
    </row>
    <row r="121" spans="6:17" x14ac:dyDescent="0.15">
      <c r="K121" s="85" t="s">
        <v>145</v>
      </c>
      <c r="L121">
        <v>64</v>
      </c>
      <c r="M121"/>
    </row>
    <row r="122" spans="6:17" x14ac:dyDescent="0.15">
      <c r="K122"/>
      <c r="L122"/>
      <c r="M122"/>
      <c r="N122" s="104" t="s">
        <v>167</v>
      </c>
    </row>
    <row r="123" spans="6:17" ht="14" thickBot="1" x14ac:dyDescent="0.2">
      <c r="K123"/>
      <c r="L123"/>
      <c r="M123"/>
    </row>
    <row r="124" spans="6:17" ht="14" thickBot="1" x14ac:dyDescent="0.2">
      <c r="K124"/>
      <c r="L124"/>
      <c r="M124"/>
      <c r="N124" s="102" t="s">
        <v>165</v>
      </c>
      <c r="O124" s="103" t="s">
        <v>166</v>
      </c>
    </row>
    <row r="125" spans="6:17" x14ac:dyDescent="0.15">
      <c r="K125" s="84" t="s">
        <v>144</v>
      </c>
      <c r="L125" t="s">
        <v>155</v>
      </c>
      <c r="M125"/>
      <c r="N125" s="93">
        <v>1</v>
      </c>
      <c r="O125" s="94">
        <v>25</v>
      </c>
      <c r="P125" s="86"/>
      <c r="Q125" s="1"/>
    </row>
    <row r="126" spans="6:17" x14ac:dyDescent="0.15">
      <c r="K126" s="85">
        <v>1</v>
      </c>
      <c r="L126">
        <v>4</v>
      </c>
      <c r="M126"/>
      <c r="N126" s="95">
        <v>2</v>
      </c>
      <c r="O126" s="96">
        <v>35</v>
      </c>
      <c r="P126" s="3"/>
      <c r="Q126" s="1"/>
    </row>
    <row r="127" spans="6:17" x14ac:dyDescent="0.15">
      <c r="I127" s="152" t="s">
        <v>152</v>
      </c>
      <c r="J127" s="152"/>
      <c r="K127" s="85">
        <v>2</v>
      </c>
      <c r="L127">
        <v>28</v>
      </c>
      <c r="M127"/>
      <c r="N127" s="95">
        <v>3</v>
      </c>
      <c r="O127" s="96">
        <v>45</v>
      </c>
      <c r="P127" s="3"/>
      <c r="Q127" s="1"/>
    </row>
    <row r="128" spans="6:17" x14ac:dyDescent="0.15">
      <c r="K128" s="85">
        <v>3</v>
      </c>
      <c r="L128">
        <v>28</v>
      </c>
      <c r="M128"/>
      <c r="N128" s="95">
        <v>4</v>
      </c>
      <c r="O128" s="96">
        <v>55</v>
      </c>
      <c r="P128" s="3"/>
      <c r="Q128" s="1"/>
    </row>
    <row r="129" spans="7:17" ht="14" thickBot="1" x14ac:dyDescent="0.2">
      <c r="K129" s="85">
        <v>4</v>
      </c>
      <c r="L129">
        <v>10</v>
      </c>
      <c r="M129"/>
      <c r="N129" s="97">
        <v>5</v>
      </c>
      <c r="O129" s="100" t="s">
        <v>158</v>
      </c>
      <c r="P129" s="3"/>
      <c r="Q129" s="1"/>
    </row>
    <row r="130" spans="7:17" x14ac:dyDescent="0.15">
      <c r="K130" s="85">
        <v>5</v>
      </c>
      <c r="L130">
        <v>10</v>
      </c>
      <c r="M130"/>
      <c r="N130"/>
      <c r="O130" s="3"/>
      <c r="P130" s="3"/>
      <c r="Q130" s="1"/>
    </row>
    <row r="131" spans="7:17" x14ac:dyDescent="0.15">
      <c r="K131" s="85" t="s">
        <v>145</v>
      </c>
      <c r="L131">
        <v>80</v>
      </c>
      <c r="M131"/>
    </row>
    <row r="132" spans="7:17" x14ac:dyDescent="0.15">
      <c r="K132" s="85"/>
      <c r="L132"/>
      <c r="M132"/>
    </row>
    <row r="133" spans="7:17" x14ac:dyDescent="0.15">
      <c r="K133" s="85"/>
      <c r="L133"/>
      <c r="M133"/>
    </row>
    <row r="134" spans="7:17" ht="14" thickBot="1" x14ac:dyDescent="0.2">
      <c r="G134" s="3"/>
      <c r="H134"/>
      <c r="I134" s="3"/>
      <c r="K134"/>
      <c r="L134"/>
      <c r="M134"/>
    </row>
    <row r="135" spans="7:17" ht="14" thickBot="1" x14ac:dyDescent="0.2">
      <c r="G135" s="3"/>
      <c r="H135"/>
      <c r="I135" s="3"/>
      <c r="K135" s="114" t="s">
        <v>8</v>
      </c>
      <c r="L135" s="115" t="s">
        <v>9</v>
      </c>
      <c r="M135"/>
    </row>
    <row r="136" spans="7:17" ht="14" thickBot="1" x14ac:dyDescent="0.2">
      <c r="G136" s="3"/>
      <c r="H136"/>
      <c r="I136" s="3"/>
      <c r="J136" s="111">
        <v>1</v>
      </c>
      <c r="K136" s="116">
        <f ca="1">COUNTIFS($C$4:$C$83,S19,$O$4:$O$83,N125)</f>
        <v>1</v>
      </c>
      <c r="L136" s="140">
        <f ca="1">COUNTIFS($C$4:$C$83,$C$5,$O$4:$O$83,N125)</f>
        <v>3</v>
      </c>
      <c r="M136"/>
    </row>
    <row r="137" spans="7:17" ht="14" thickBot="1" x14ac:dyDescent="0.2">
      <c r="G137" s="152" t="s">
        <v>185</v>
      </c>
      <c r="H137" s="152"/>
      <c r="I137" s="152"/>
      <c r="J137" s="112">
        <v>2</v>
      </c>
      <c r="K137" s="116">
        <f ca="1">COUNTIFS($C$4:$C$83,C4,$O$4:$O$83,N126)</f>
        <v>19</v>
      </c>
      <c r="L137" s="140">
        <f ca="1">COUNTIFS($C$4:$C$83,$C$5,$O$4:$O$83,N126)</f>
        <v>9</v>
      </c>
      <c r="M137"/>
    </row>
    <row r="138" spans="7:17" ht="14" thickBot="1" x14ac:dyDescent="0.2">
      <c r="G138" s="3"/>
      <c r="H138"/>
      <c r="I138" s="3"/>
      <c r="J138" s="112">
        <v>3</v>
      </c>
      <c r="K138" s="116">
        <f ca="1">COUNTIFS($C$4:$C$83,C7,$O$4:$O$83,N127)</f>
        <v>13</v>
      </c>
      <c r="L138" s="140">
        <f t="shared" ref="L138" ca="1" si="10">COUNTIFS($C$4:$C$83,$C$5,$O$4:$O$83,N127)</f>
        <v>15</v>
      </c>
      <c r="M138"/>
    </row>
    <row r="139" spans="7:17" ht="14" thickBot="1" x14ac:dyDescent="0.2">
      <c r="G139" s="3"/>
      <c r="H139"/>
      <c r="I139" s="3"/>
      <c r="J139" s="113">
        <v>4</v>
      </c>
      <c r="K139" s="116">
        <f ca="1">COUNTIFS($C$4:$C$83,C7,$O$4:$O$83,N128)</f>
        <v>4</v>
      </c>
      <c r="L139" s="140">
        <f ca="1">COUNTIFS($C$4:$C$83,$C$5,$O$4:$O$83,N128)</f>
        <v>6</v>
      </c>
      <c r="M139"/>
    </row>
    <row r="140" spans="7:17" ht="14" thickBot="1" x14ac:dyDescent="0.2">
      <c r="G140" s="3"/>
      <c r="H140"/>
      <c r="I140" s="3"/>
      <c r="J140" s="139">
        <v>5</v>
      </c>
      <c r="K140" s="141">
        <f ca="1">COUNTIFS($C$4:$C$83,C7,$O$4:$O$83,N129)</f>
        <v>5</v>
      </c>
      <c r="L140" s="142">
        <f ca="1">COUNTIFS($C$4:$C$83,$C$5,$O$4:$O$83,N129)</f>
        <v>5</v>
      </c>
      <c r="M140"/>
      <c r="N140" s="104" t="s">
        <v>187</v>
      </c>
    </row>
    <row r="141" spans="7:17" ht="14" thickBot="1" x14ac:dyDescent="0.2">
      <c r="K141"/>
      <c r="L141"/>
      <c r="M141"/>
      <c r="N141" s="86"/>
      <c r="O141" s="39"/>
    </row>
    <row r="142" spans="7:17" ht="14" thickBot="1" x14ac:dyDescent="0.2">
      <c r="K142" s="84" t="s">
        <v>144</v>
      </c>
      <c r="L142" t="s">
        <v>157</v>
      </c>
      <c r="M142"/>
      <c r="N142" s="105" t="s">
        <v>165</v>
      </c>
      <c r="O142" s="106" t="s">
        <v>168</v>
      </c>
    </row>
    <row r="143" spans="7:17" x14ac:dyDescent="0.15">
      <c r="I143" s="152" t="s">
        <v>154</v>
      </c>
      <c r="J143" s="152"/>
      <c r="K143" s="85">
        <v>1</v>
      </c>
      <c r="L143">
        <v>20</v>
      </c>
      <c r="M143"/>
      <c r="N143" s="93">
        <v>1</v>
      </c>
      <c r="O143" s="94">
        <v>5</v>
      </c>
    </row>
    <row r="144" spans="7:17" x14ac:dyDescent="0.15">
      <c r="K144" s="85">
        <v>2</v>
      </c>
      <c r="L144">
        <v>28</v>
      </c>
      <c r="M144"/>
      <c r="N144" s="95">
        <v>2</v>
      </c>
      <c r="O144" s="99">
        <v>15</v>
      </c>
    </row>
    <row r="145" spans="6:15" x14ac:dyDescent="0.15">
      <c r="K145" s="85">
        <v>3</v>
      </c>
      <c r="L145">
        <v>16</v>
      </c>
      <c r="M145"/>
      <c r="N145" s="95">
        <v>3</v>
      </c>
      <c r="O145" s="99">
        <v>25</v>
      </c>
    </row>
    <row r="146" spans="6:15" x14ac:dyDescent="0.15">
      <c r="K146" s="85">
        <v>4</v>
      </c>
      <c r="L146">
        <v>10</v>
      </c>
      <c r="M146"/>
      <c r="N146" s="95">
        <v>4</v>
      </c>
      <c r="O146" s="99">
        <v>35</v>
      </c>
    </row>
    <row r="147" spans="6:15" ht="14" thickBot="1" x14ac:dyDescent="0.2">
      <c r="K147" s="85">
        <v>5</v>
      </c>
      <c r="L147">
        <v>6</v>
      </c>
      <c r="M147"/>
      <c r="N147" s="97">
        <v>5</v>
      </c>
      <c r="O147" s="100" t="s">
        <v>156</v>
      </c>
    </row>
    <row r="148" spans="6:15" x14ac:dyDescent="0.15">
      <c r="K148" s="85" t="s">
        <v>145</v>
      </c>
      <c r="L148">
        <v>80</v>
      </c>
      <c r="M148"/>
    </row>
    <row r="149" spans="6:15" x14ac:dyDescent="0.15">
      <c r="K149"/>
      <c r="L149"/>
      <c r="M149"/>
    </row>
    <row r="150" spans="6:15" ht="14" thickBot="1" x14ac:dyDescent="0.2">
      <c r="G150" s="3"/>
      <c r="H150"/>
      <c r="I150" s="3"/>
      <c r="K150"/>
      <c r="L150"/>
      <c r="M150"/>
    </row>
    <row r="151" spans="6:15" ht="14" thickBot="1" x14ac:dyDescent="0.2">
      <c r="G151" s="3"/>
      <c r="H151"/>
      <c r="I151" s="3"/>
      <c r="K151" s="114" t="s">
        <v>8</v>
      </c>
      <c r="L151" s="115" t="s">
        <v>9</v>
      </c>
      <c r="M151"/>
    </row>
    <row r="152" spans="6:15" ht="14" thickBot="1" x14ac:dyDescent="0.2">
      <c r="G152" s="3"/>
      <c r="H152"/>
      <c r="I152" s="3"/>
      <c r="J152" s="111">
        <v>1</v>
      </c>
      <c r="K152" s="116">
        <f ca="1">COUNTIFS($C$4:$C$83,$C$4,$P$4:$P$83,N143)</f>
        <v>14</v>
      </c>
      <c r="L152" s="140">
        <f ca="1">COUNTIFS($C$4:$C$83,$C$5,$P$4:$P$83,N143)</f>
        <v>6</v>
      </c>
      <c r="M152"/>
    </row>
    <row r="153" spans="6:15" ht="14" thickBot="1" x14ac:dyDescent="0.2">
      <c r="F153" s="152" t="s">
        <v>186</v>
      </c>
      <c r="G153" s="152"/>
      <c r="H153" s="152"/>
      <c r="I153" s="159"/>
      <c r="J153" s="112">
        <v>2</v>
      </c>
      <c r="K153" s="116">
        <f ca="1">COUNTIFS($C$4:$C$83,$C$4,$P$4:$P$83,N144)</f>
        <v>16</v>
      </c>
      <c r="L153" s="140">
        <f t="shared" ref="L153:L156" ca="1" si="11">COUNTIFS($C$4:$C$83,$C$5,$P$4:$P$83,N144)</f>
        <v>12</v>
      </c>
      <c r="M153"/>
    </row>
    <row r="154" spans="6:15" ht="14" thickBot="1" x14ac:dyDescent="0.2">
      <c r="G154" s="3"/>
      <c r="H154"/>
      <c r="I154" s="3"/>
      <c r="J154" s="112">
        <v>3</v>
      </c>
      <c r="K154" s="116">
        <f ca="1">COUNTIFS($C$4:$C$83,$C$4,$P$4:$P$83,N145)</f>
        <v>5</v>
      </c>
      <c r="L154" s="140">
        <f t="shared" ca="1" si="11"/>
        <v>11</v>
      </c>
      <c r="M154"/>
    </row>
    <row r="155" spans="6:15" ht="14" thickBot="1" x14ac:dyDescent="0.2">
      <c r="G155" s="3"/>
      <c r="H155"/>
      <c r="I155" s="3"/>
      <c r="J155" s="113">
        <v>4</v>
      </c>
      <c r="K155" s="116">
        <f ca="1">COUNTIFS($C$4:$C$83,$C$4,$P$4:$P$83,N146)</f>
        <v>4</v>
      </c>
      <c r="L155" s="140">
        <f t="shared" ca="1" si="11"/>
        <v>6</v>
      </c>
      <c r="M155"/>
    </row>
    <row r="156" spans="6:15" ht="14" thickBot="1" x14ac:dyDescent="0.2">
      <c r="G156" s="3"/>
      <c r="H156"/>
      <c r="I156" s="3"/>
      <c r="J156" s="139">
        <v>5</v>
      </c>
      <c r="K156" s="141">
        <f t="shared" ref="K154:K156" ca="1" si="12">COUNTIFS($C$4:$C$83,$C$4,$P$4:$P$83,N147)</f>
        <v>3</v>
      </c>
      <c r="L156" s="142">
        <f ca="1">COUNTIFS($C$4:$C$83,$C$5,$P$4:$P$83,N147)</f>
        <v>3</v>
      </c>
      <c r="M156"/>
    </row>
    <row r="158" spans="6:15" ht="14" thickBot="1" x14ac:dyDescent="0.2">
      <c r="L158"/>
      <c r="M158"/>
      <c r="N158"/>
    </row>
    <row r="159" spans="6:15" ht="14" thickBot="1" x14ac:dyDescent="0.2">
      <c r="L159" s="114" t="s">
        <v>8</v>
      </c>
      <c r="M159" s="115" t="s">
        <v>9</v>
      </c>
      <c r="N159"/>
    </row>
    <row r="160" spans="6:15" x14ac:dyDescent="0.15">
      <c r="K160" s="111">
        <v>1</v>
      </c>
      <c r="L160" s="116">
        <f>COUNTIFS($H$4:$H$83,S21,$C$4:$C$83,$C$4)</f>
        <v>18</v>
      </c>
      <c r="M160" s="117" cm="1">
        <f t="array" ref="M160">COUNTIFS($H$4:$H$83,S21,$C$4:$C$83,$C$5:$C$5)</f>
        <v>19</v>
      </c>
      <c r="N160"/>
    </row>
    <row r="161" spans="4:14" x14ac:dyDescent="0.15">
      <c r="H161" s="152" t="s">
        <v>170</v>
      </c>
      <c r="I161" s="152"/>
      <c r="J161" s="152"/>
      <c r="K161" s="112">
        <v>2</v>
      </c>
      <c r="L161" s="118">
        <f>COUNTIFS($H$4:$H$83,S22,$C$4:$C$83,$C$4)</f>
        <v>11</v>
      </c>
      <c r="M161" s="119" cm="1">
        <f t="array" ref="M161">COUNTIFS($H$4:$H$83,S22,$C$4:$C$83,$C$5:$C$5)</f>
        <v>13</v>
      </c>
      <c r="N161"/>
    </row>
    <row r="162" spans="4:14" x14ac:dyDescent="0.15">
      <c r="K162" s="112">
        <v>3</v>
      </c>
      <c r="L162" s="118">
        <f>COUNTIFS($H$4:$H$83,S23,$C$4:$C$83,$C$4)</f>
        <v>10</v>
      </c>
      <c r="M162" s="119" cm="1">
        <f t="array" ref="M162">COUNTIFS($H$4:$H$83,S23,$C$4:$C$83,$C$5:$C$5)</f>
        <v>5</v>
      </c>
      <c r="N162"/>
    </row>
    <row r="163" spans="4:14" ht="14" thickBot="1" x14ac:dyDescent="0.2">
      <c r="K163" s="113">
        <v>4</v>
      </c>
      <c r="L163" s="120">
        <f>COUNTIFS($H$4:$H$83,S24,$C$4:$C$83,$C$4)</f>
        <v>3</v>
      </c>
      <c r="M163" s="121" cm="1">
        <f t="array" ref="M163">COUNTIFS($H$4:$H$83,S24,$C$4:$C$83,$C$5:$C$5)</f>
        <v>1</v>
      </c>
      <c r="N163"/>
    </row>
    <row r="164" spans="4:14" ht="14" thickBot="1" x14ac:dyDescent="0.2">
      <c r="K164" s="122" t="s">
        <v>171</v>
      </c>
      <c r="L164" s="123">
        <f>SUM(L160:L163)</f>
        <v>42</v>
      </c>
      <c r="M164" s="124">
        <f>SUM(M160:M163)</f>
        <v>38</v>
      </c>
      <c r="N164"/>
    </row>
    <row r="165" spans="4:14" x14ac:dyDescent="0.15">
      <c r="L165"/>
      <c r="M165"/>
      <c r="N165"/>
    </row>
    <row r="166" spans="4:14" ht="14" thickBot="1" x14ac:dyDescent="0.2">
      <c r="L166"/>
      <c r="M166"/>
      <c r="N166"/>
    </row>
    <row r="167" spans="4:14" ht="14" thickBot="1" x14ac:dyDescent="0.2">
      <c r="K167" s="154" t="s">
        <v>172</v>
      </c>
      <c r="L167" s="155"/>
    </row>
    <row r="169" spans="4:14" x14ac:dyDescent="0.15">
      <c r="I169" s="152" t="s">
        <v>173</v>
      </c>
      <c r="J169" s="152"/>
      <c r="K169" s="158" t="s">
        <v>174</v>
      </c>
      <c r="L169" s="158"/>
      <c r="M169" s="125">
        <f>COUNTIFS(F3:F83,"&gt;31/12/20")</f>
        <v>4</v>
      </c>
      <c r="N169" s="23"/>
    </row>
    <row r="171" spans="4:14" x14ac:dyDescent="0.15">
      <c r="I171" s="152" t="s">
        <v>175</v>
      </c>
      <c r="J171" s="152"/>
      <c r="K171" s="158" t="s">
        <v>176</v>
      </c>
      <c r="L171" s="158"/>
      <c r="M171" s="126">
        <f>COUNTIFS(L3:L83,"&gt;31/12/20")</f>
        <v>16</v>
      </c>
    </row>
    <row r="172" spans="4:14" ht="14" thickBot="1" x14ac:dyDescent="0.2"/>
    <row r="173" spans="4:14" x14ac:dyDescent="0.15">
      <c r="I173" s="152" t="s">
        <v>178</v>
      </c>
      <c r="J173" s="152"/>
      <c r="K173" s="127" t="s">
        <v>177</v>
      </c>
      <c r="L173" s="131" t="s">
        <v>178</v>
      </c>
      <c r="M173" s="135" t="s">
        <v>179</v>
      </c>
      <c r="N173" s="2"/>
    </row>
    <row r="174" spans="4:14" x14ac:dyDescent="0.15">
      <c r="J174"/>
      <c r="K174" s="128">
        <v>1</v>
      </c>
      <c r="L174" s="132" t="s">
        <v>94</v>
      </c>
      <c r="M174" s="136">
        <f>COUNTIFS(M3:M83,S32)</f>
        <v>2</v>
      </c>
      <c r="N174"/>
    </row>
    <row r="175" spans="4:14" x14ac:dyDescent="0.15">
      <c r="J175"/>
      <c r="K175" s="129">
        <v>2</v>
      </c>
      <c r="L175" s="133" t="s">
        <v>95</v>
      </c>
      <c r="M175" s="136">
        <f t="shared" ref="M175:M179" si="13">COUNTIFS(M4:M84,S33)</f>
        <v>6</v>
      </c>
      <c r="N175"/>
    </row>
    <row r="176" spans="4:14" x14ac:dyDescent="0.15">
      <c r="D176"/>
      <c r="E176"/>
      <c r="F176"/>
      <c r="J176"/>
      <c r="K176" s="129">
        <v>3</v>
      </c>
      <c r="L176" s="133" t="s">
        <v>96</v>
      </c>
      <c r="M176" s="136">
        <f t="shared" si="13"/>
        <v>2</v>
      </c>
      <c r="N176"/>
    </row>
    <row r="177" spans="4:15" x14ac:dyDescent="0.15">
      <c r="D177"/>
      <c r="E177"/>
      <c r="F177"/>
      <c r="J177"/>
      <c r="K177" s="129">
        <v>4</v>
      </c>
      <c r="L177" s="133" t="s">
        <v>97</v>
      </c>
      <c r="M177" s="136">
        <f t="shared" si="13"/>
        <v>0</v>
      </c>
      <c r="N177"/>
    </row>
    <row r="178" spans="4:15" x14ac:dyDescent="0.15">
      <c r="D178"/>
      <c r="E178"/>
      <c r="F178"/>
      <c r="J178"/>
      <c r="K178" s="129">
        <v>5</v>
      </c>
      <c r="L178" s="133" t="s">
        <v>98</v>
      </c>
      <c r="M178" s="136">
        <f t="shared" si="13"/>
        <v>5</v>
      </c>
      <c r="N178"/>
    </row>
    <row r="179" spans="4:15" x14ac:dyDescent="0.15">
      <c r="D179"/>
      <c r="E179"/>
      <c r="F179"/>
      <c r="J179"/>
      <c r="K179" s="129">
        <v>6</v>
      </c>
      <c r="L179" s="133" t="s">
        <v>99</v>
      </c>
      <c r="M179" s="136">
        <f t="shared" si="13"/>
        <v>0</v>
      </c>
      <c r="N179"/>
    </row>
    <row r="180" spans="4:15" ht="14" thickBot="1" x14ac:dyDescent="0.2">
      <c r="D180"/>
      <c r="E180"/>
      <c r="F180"/>
      <c r="J180"/>
      <c r="K180" s="130">
        <v>7</v>
      </c>
      <c r="L180" s="134" t="s">
        <v>100</v>
      </c>
      <c r="M180" s="137">
        <f>COUNTIFS(M9:M89,S38)</f>
        <v>1</v>
      </c>
      <c r="O180" s="3"/>
    </row>
    <row r="181" spans="4:15" x14ac:dyDescent="0.15">
      <c r="D181"/>
      <c r="E181"/>
      <c r="F181"/>
      <c r="J181"/>
      <c r="K181"/>
      <c r="L181"/>
      <c r="M181"/>
    </row>
    <row r="182" spans="4:15" x14ac:dyDescent="0.15">
      <c r="D182"/>
      <c r="E182"/>
      <c r="F182"/>
      <c r="J182"/>
      <c r="K182"/>
      <c r="L182"/>
      <c r="M182"/>
    </row>
    <row r="183" spans="4:15" ht="14" thickBot="1" x14ac:dyDescent="0.2">
      <c r="D183"/>
      <c r="E183"/>
      <c r="F183"/>
      <c r="J183"/>
      <c r="M183"/>
    </row>
    <row r="184" spans="4:15" ht="14" thickBot="1" x14ac:dyDescent="0.2">
      <c r="D184"/>
      <c r="E184"/>
      <c r="F184"/>
      <c r="J184"/>
      <c r="K184" s="154" t="s">
        <v>107</v>
      </c>
      <c r="L184" s="155"/>
      <c r="M184"/>
    </row>
    <row r="185" spans="4:15" x14ac:dyDescent="0.15">
      <c r="D185"/>
      <c r="E185"/>
      <c r="F185"/>
      <c r="J185"/>
      <c r="K185"/>
      <c r="L185"/>
      <c r="M185"/>
    </row>
    <row r="187" spans="4:15" x14ac:dyDescent="0.15">
      <c r="K187" s="84" t="s">
        <v>144</v>
      </c>
      <c r="L187" t="s">
        <v>180</v>
      </c>
      <c r="M187"/>
    </row>
    <row r="188" spans="4:15" x14ac:dyDescent="0.15">
      <c r="K188" s="85">
        <v>1</v>
      </c>
      <c r="L188">
        <v>372</v>
      </c>
      <c r="M188"/>
    </row>
    <row r="189" spans="4:15" x14ac:dyDescent="0.15">
      <c r="K189" s="85">
        <v>2</v>
      </c>
      <c r="L189">
        <v>171</v>
      </c>
      <c r="M189"/>
    </row>
    <row r="190" spans="4:15" x14ac:dyDescent="0.15">
      <c r="K190" s="85">
        <v>3</v>
      </c>
      <c r="L190">
        <v>31</v>
      </c>
      <c r="M190"/>
    </row>
    <row r="191" spans="4:15" x14ac:dyDescent="0.15">
      <c r="K191" s="85">
        <v>4</v>
      </c>
      <c r="L191">
        <v>4</v>
      </c>
      <c r="M191"/>
    </row>
    <row r="192" spans="4:15" x14ac:dyDescent="0.15">
      <c r="K192" s="85" t="s">
        <v>145</v>
      </c>
      <c r="L192">
        <v>578</v>
      </c>
      <c r="M192"/>
    </row>
    <row r="193" spans="8:13" x14ac:dyDescent="0.15">
      <c r="K193"/>
      <c r="L193"/>
      <c r="M193"/>
    </row>
    <row r="194" spans="8:13" ht="14" thickBot="1" x14ac:dyDescent="0.2">
      <c r="K194"/>
      <c r="L194"/>
      <c r="M194"/>
    </row>
    <row r="195" spans="8:13" ht="14" thickBot="1" x14ac:dyDescent="0.2">
      <c r="K195" s="154" t="s">
        <v>181</v>
      </c>
      <c r="L195" s="155"/>
      <c r="M195"/>
    </row>
    <row r="196" spans="8:13" x14ac:dyDescent="0.15">
      <c r="K196"/>
      <c r="L196"/>
      <c r="M196"/>
    </row>
    <row r="197" spans="8:13" x14ac:dyDescent="0.15">
      <c r="H197" s="157" t="s">
        <v>183</v>
      </c>
      <c r="I197" s="157"/>
      <c r="J197" s="157"/>
      <c r="K197" s="84" t="s">
        <v>1</v>
      </c>
      <c r="L197" t="s">
        <v>8</v>
      </c>
      <c r="M197"/>
    </row>
    <row r="198" spans="8:13" x14ac:dyDescent="0.15">
      <c r="K198"/>
      <c r="L198"/>
      <c r="M198"/>
    </row>
    <row r="199" spans="8:13" x14ac:dyDescent="0.15">
      <c r="K199" s="84" t="s">
        <v>144</v>
      </c>
      <c r="L199" t="s">
        <v>182</v>
      </c>
      <c r="M199"/>
    </row>
    <row r="200" spans="8:13" x14ac:dyDescent="0.15">
      <c r="K200" s="85">
        <v>1</v>
      </c>
      <c r="L200" s="138">
        <v>450819</v>
      </c>
      <c r="M200"/>
    </row>
    <row r="201" spans="8:13" x14ac:dyDescent="0.15">
      <c r="K201" s="85">
        <v>2</v>
      </c>
      <c r="L201" s="138">
        <v>262483</v>
      </c>
      <c r="M201"/>
    </row>
    <row r="202" spans="8:13" x14ac:dyDescent="0.15">
      <c r="K202" s="85">
        <v>3</v>
      </c>
      <c r="L202" s="138">
        <v>495792</v>
      </c>
      <c r="M202"/>
    </row>
    <row r="203" spans="8:13" x14ac:dyDescent="0.15">
      <c r="K203" s="85">
        <v>4</v>
      </c>
      <c r="L203" s="138">
        <v>380085</v>
      </c>
      <c r="M203"/>
    </row>
    <row r="204" spans="8:13" x14ac:dyDescent="0.15">
      <c r="K204" s="85" t="s">
        <v>145</v>
      </c>
      <c r="L204" s="138">
        <v>1589179</v>
      </c>
      <c r="M204"/>
    </row>
    <row r="205" spans="8:13" x14ac:dyDescent="0.15">
      <c r="K205" s="85"/>
      <c r="L205" s="138"/>
      <c r="M205"/>
    </row>
    <row r="206" spans="8:13" x14ac:dyDescent="0.15">
      <c r="K206" s="85"/>
      <c r="L206" s="138"/>
      <c r="M206"/>
    </row>
    <row r="207" spans="8:13" x14ac:dyDescent="0.15">
      <c r="H207" s="157" t="s">
        <v>184</v>
      </c>
      <c r="I207" s="157"/>
      <c r="J207" s="157"/>
      <c r="K207" s="84" t="s">
        <v>1</v>
      </c>
      <c r="L207" t="s">
        <v>9</v>
      </c>
      <c r="M207"/>
    </row>
    <row r="208" spans="8:13" x14ac:dyDescent="0.15">
      <c r="K208"/>
      <c r="L208"/>
      <c r="M208"/>
    </row>
    <row r="209" spans="11:13" x14ac:dyDescent="0.15">
      <c r="K209" s="84" t="s">
        <v>144</v>
      </c>
      <c r="L209" t="s">
        <v>182</v>
      </c>
      <c r="M209"/>
    </row>
    <row r="210" spans="11:13" x14ac:dyDescent="0.15">
      <c r="K210" s="85">
        <v>1</v>
      </c>
      <c r="L210" s="138">
        <v>444604</v>
      </c>
      <c r="M210"/>
    </row>
    <row r="211" spans="11:13" x14ac:dyDescent="0.15">
      <c r="K211" s="85">
        <v>2</v>
      </c>
      <c r="L211" s="138">
        <v>351897</v>
      </c>
      <c r="M211"/>
    </row>
    <row r="212" spans="11:13" x14ac:dyDescent="0.15">
      <c r="K212" s="85">
        <v>3</v>
      </c>
      <c r="L212" s="138">
        <v>215264</v>
      </c>
      <c r="M212"/>
    </row>
    <row r="213" spans="11:13" x14ac:dyDescent="0.15">
      <c r="K213" s="85">
        <v>4</v>
      </c>
      <c r="L213" s="138">
        <v>103749</v>
      </c>
      <c r="M213"/>
    </row>
    <row r="214" spans="11:13" x14ac:dyDescent="0.15">
      <c r="K214" s="85" t="s">
        <v>145</v>
      </c>
      <c r="L214" s="138">
        <v>1115514</v>
      </c>
      <c r="M214"/>
    </row>
    <row r="215" spans="11:13" x14ac:dyDescent="0.15">
      <c r="K215"/>
      <c r="L215"/>
      <c r="M215"/>
    </row>
    <row r="216" spans="11:13" x14ac:dyDescent="0.15">
      <c r="K216"/>
      <c r="L216"/>
      <c r="M216"/>
    </row>
    <row r="217" spans="11:13" x14ac:dyDescent="0.15">
      <c r="K217"/>
      <c r="L217"/>
      <c r="M217"/>
    </row>
    <row r="218" spans="11:13" x14ac:dyDescent="0.15">
      <c r="K218"/>
      <c r="L218"/>
      <c r="M218"/>
    </row>
    <row r="219" spans="11:13" x14ac:dyDescent="0.15">
      <c r="K219"/>
      <c r="L219"/>
      <c r="M219"/>
    </row>
    <row r="220" spans="11:13" x14ac:dyDescent="0.15">
      <c r="K220"/>
      <c r="L220"/>
      <c r="M220"/>
    </row>
    <row r="221" spans="11:13" x14ac:dyDescent="0.15">
      <c r="K221"/>
      <c r="L221"/>
      <c r="M221"/>
    </row>
    <row r="222" spans="11:13" x14ac:dyDescent="0.15">
      <c r="K222"/>
      <c r="L222"/>
      <c r="M222"/>
    </row>
    <row r="223" spans="11:13" x14ac:dyDescent="0.15">
      <c r="K223"/>
      <c r="L223"/>
      <c r="M223"/>
    </row>
    <row r="224" spans="11:13" x14ac:dyDescent="0.15">
      <c r="K224"/>
      <c r="L224"/>
      <c r="M224"/>
    </row>
    <row r="225" spans="11:13" x14ac:dyDescent="0.15">
      <c r="K225"/>
      <c r="L225"/>
      <c r="M225"/>
    </row>
    <row r="226" spans="11:13" x14ac:dyDescent="0.15">
      <c r="K226"/>
    </row>
    <row r="227" spans="11:13" x14ac:dyDescent="0.15">
      <c r="K227"/>
    </row>
    <row r="228" spans="11:13" x14ac:dyDescent="0.15">
      <c r="K228"/>
    </row>
    <row r="229" spans="11:13" x14ac:dyDescent="0.15">
      <c r="K229"/>
    </row>
    <row r="230" spans="11:13" x14ac:dyDescent="0.15">
      <c r="K230"/>
    </row>
    <row r="231" spans="11:13" x14ac:dyDescent="0.15">
      <c r="K231"/>
    </row>
    <row r="232" spans="11:13" x14ac:dyDescent="0.15">
      <c r="K232"/>
    </row>
    <row r="233" spans="11:13" x14ac:dyDescent="0.15">
      <c r="K233"/>
    </row>
    <row r="234" spans="11:13" x14ac:dyDescent="0.15">
      <c r="K234"/>
    </row>
    <row r="235" spans="11:13" x14ac:dyDescent="0.15">
      <c r="K235"/>
    </row>
    <row r="236" spans="11:13" x14ac:dyDescent="0.15">
      <c r="K236"/>
    </row>
    <row r="237" spans="11:13" x14ac:dyDescent="0.15">
      <c r="K237"/>
    </row>
    <row r="238" spans="11:13" x14ac:dyDescent="0.15">
      <c r="K238"/>
    </row>
    <row r="239" spans="11:13" x14ac:dyDescent="0.15">
      <c r="K239"/>
    </row>
    <row r="240" spans="11:13" x14ac:dyDescent="0.15">
      <c r="K240"/>
    </row>
    <row r="241" spans="11:11" x14ac:dyDescent="0.15">
      <c r="K241"/>
    </row>
    <row r="242" spans="11:11" x14ac:dyDescent="0.15">
      <c r="K242"/>
    </row>
    <row r="243" spans="11:11" x14ac:dyDescent="0.15">
      <c r="K243"/>
    </row>
    <row r="244" spans="11:11" x14ac:dyDescent="0.15">
      <c r="K244"/>
    </row>
    <row r="245" spans="11:11" x14ac:dyDescent="0.15">
      <c r="K245"/>
    </row>
    <row r="246" spans="11:11" x14ac:dyDescent="0.15">
      <c r="K246"/>
    </row>
    <row r="247" spans="11:11" x14ac:dyDescent="0.15">
      <c r="K247"/>
    </row>
    <row r="248" spans="11:11" x14ac:dyDescent="0.15">
      <c r="K248"/>
    </row>
    <row r="249" spans="11:11" x14ac:dyDescent="0.15">
      <c r="K249"/>
    </row>
    <row r="250" spans="11:11" x14ac:dyDescent="0.15">
      <c r="K250"/>
    </row>
    <row r="251" spans="11:11" x14ac:dyDescent="0.15">
      <c r="K251"/>
    </row>
    <row r="252" spans="11:11" x14ac:dyDescent="0.15">
      <c r="K252"/>
    </row>
    <row r="253" spans="11:11" x14ac:dyDescent="0.15">
      <c r="K253"/>
    </row>
    <row r="254" spans="11:11" x14ac:dyDescent="0.15">
      <c r="K254"/>
    </row>
    <row r="255" spans="11:11" x14ac:dyDescent="0.15">
      <c r="K255"/>
    </row>
    <row r="256" spans="11:11" x14ac:dyDescent="0.15">
      <c r="K256"/>
    </row>
    <row r="257" spans="11:11" x14ac:dyDescent="0.15">
      <c r="K257"/>
    </row>
    <row r="258" spans="11:11" x14ac:dyDescent="0.15">
      <c r="K258"/>
    </row>
    <row r="259" spans="11:11" x14ac:dyDescent="0.15">
      <c r="K259"/>
    </row>
    <row r="260" spans="11:11" x14ac:dyDescent="0.15">
      <c r="K260"/>
    </row>
    <row r="261" spans="11:11" x14ac:dyDescent="0.15">
      <c r="K261"/>
    </row>
    <row r="262" spans="11:11" x14ac:dyDescent="0.15">
      <c r="K262"/>
    </row>
    <row r="263" spans="11:11" x14ac:dyDescent="0.15">
      <c r="K263"/>
    </row>
    <row r="264" spans="11:11" x14ac:dyDescent="0.15">
      <c r="K264"/>
    </row>
    <row r="265" spans="11:11" x14ac:dyDescent="0.15">
      <c r="K265"/>
    </row>
    <row r="266" spans="11:11" x14ac:dyDescent="0.15">
      <c r="K266"/>
    </row>
    <row r="267" spans="11:11" x14ac:dyDescent="0.15">
      <c r="K267"/>
    </row>
    <row r="268" spans="11:11" x14ac:dyDescent="0.15">
      <c r="K268"/>
    </row>
    <row r="269" spans="11:11" x14ac:dyDescent="0.15">
      <c r="K269"/>
    </row>
    <row r="270" spans="11:11" x14ac:dyDescent="0.15">
      <c r="K270"/>
    </row>
    <row r="271" spans="11:11" x14ac:dyDescent="0.15">
      <c r="K271"/>
    </row>
    <row r="272" spans="11:11" x14ac:dyDescent="0.15">
      <c r="K272"/>
    </row>
    <row r="273" spans="11:11" x14ac:dyDescent="0.15">
      <c r="K273"/>
    </row>
    <row r="274" spans="11:11" x14ac:dyDescent="0.15">
      <c r="K274"/>
    </row>
    <row r="275" spans="11:11" x14ac:dyDescent="0.15">
      <c r="K275"/>
    </row>
    <row r="276" spans="11:11" x14ac:dyDescent="0.15">
      <c r="K276"/>
    </row>
    <row r="277" spans="11:11" x14ac:dyDescent="0.15">
      <c r="K277"/>
    </row>
    <row r="278" spans="11:11" x14ac:dyDescent="0.15">
      <c r="K278"/>
    </row>
    <row r="279" spans="11:11" x14ac:dyDescent="0.15">
      <c r="K279"/>
    </row>
    <row r="280" spans="11:11" x14ac:dyDescent="0.15">
      <c r="K280"/>
    </row>
    <row r="281" spans="11:11" x14ac:dyDescent="0.15">
      <c r="K281"/>
    </row>
    <row r="282" spans="11:11" x14ac:dyDescent="0.15">
      <c r="K282"/>
    </row>
    <row r="283" spans="11:11" x14ac:dyDescent="0.15">
      <c r="K283"/>
    </row>
    <row r="284" spans="11:11" x14ac:dyDescent="0.15">
      <c r="K284"/>
    </row>
    <row r="285" spans="11:11" x14ac:dyDescent="0.15">
      <c r="K285"/>
    </row>
    <row r="286" spans="11:11" x14ac:dyDescent="0.15">
      <c r="K286"/>
    </row>
    <row r="287" spans="11:11" x14ac:dyDescent="0.15">
      <c r="K287"/>
    </row>
    <row r="288" spans="11:11" x14ac:dyDescent="0.15">
      <c r="K288"/>
    </row>
    <row r="289" spans="11:11" x14ac:dyDescent="0.15">
      <c r="K289"/>
    </row>
    <row r="290" spans="11:11" x14ac:dyDescent="0.15">
      <c r="K290"/>
    </row>
    <row r="291" spans="11:11" x14ac:dyDescent="0.15">
      <c r="K291"/>
    </row>
    <row r="292" spans="11:11" x14ac:dyDescent="0.15">
      <c r="K292"/>
    </row>
    <row r="293" spans="11:11" x14ac:dyDescent="0.15">
      <c r="K293"/>
    </row>
    <row r="294" spans="11:11" x14ac:dyDescent="0.15">
      <c r="K294"/>
    </row>
    <row r="295" spans="11:11" x14ac:dyDescent="0.15">
      <c r="K295"/>
    </row>
    <row r="296" spans="11:11" x14ac:dyDescent="0.15">
      <c r="K296"/>
    </row>
    <row r="297" spans="11:11" x14ac:dyDescent="0.15">
      <c r="K297"/>
    </row>
    <row r="298" spans="11:11" x14ac:dyDescent="0.15">
      <c r="K298"/>
    </row>
    <row r="299" spans="11:11" x14ac:dyDescent="0.15">
      <c r="K299"/>
    </row>
    <row r="300" spans="11:11" x14ac:dyDescent="0.15">
      <c r="K300"/>
    </row>
    <row r="301" spans="11:11" x14ac:dyDescent="0.15">
      <c r="K301"/>
    </row>
    <row r="302" spans="11:11" x14ac:dyDescent="0.15">
      <c r="K302"/>
    </row>
    <row r="303" spans="11:11" x14ac:dyDescent="0.15">
      <c r="K303"/>
    </row>
    <row r="304" spans="11:11" x14ac:dyDescent="0.15">
      <c r="K304"/>
    </row>
    <row r="305" spans="11:11" x14ac:dyDescent="0.15">
      <c r="K305"/>
    </row>
    <row r="306" spans="11:11" x14ac:dyDescent="0.15">
      <c r="K306"/>
    </row>
    <row r="307" spans="11:11" x14ac:dyDescent="0.15">
      <c r="K307"/>
    </row>
    <row r="308" spans="11:11" x14ac:dyDescent="0.15">
      <c r="K308"/>
    </row>
    <row r="309" spans="11:11" x14ac:dyDescent="0.15">
      <c r="K309"/>
    </row>
    <row r="310" spans="11:11" x14ac:dyDescent="0.15">
      <c r="K310"/>
    </row>
    <row r="311" spans="11:11" x14ac:dyDescent="0.15">
      <c r="K311"/>
    </row>
    <row r="312" spans="11:11" x14ac:dyDescent="0.15">
      <c r="K312"/>
    </row>
    <row r="313" spans="11:11" x14ac:dyDescent="0.15">
      <c r="K313"/>
    </row>
    <row r="314" spans="11:11" x14ac:dyDescent="0.15">
      <c r="K314"/>
    </row>
    <row r="315" spans="11:11" x14ac:dyDescent="0.15">
      <c r="K315"/>
    </row>
    <row r="316" spans="11:11" x14ac:dyDescent="0.15">
      <c r="K316"/>
    </row>
    <row r="317" spans="11:11" x14ac:dyDescent="0.15">
      <c r="K317"/>
    </row>
    <row r="318" spans="11:11" x14ac:dyDescent="0.15">
      <c r="K318"/>
    </row>
    <row r="319" spans="11:11" x14ac:dyDescent="0.15">
      <c r="K319"/>
    </row>
    <row r="320" spans="11:11" x14ac:dyDescent="0.15">
      <c r="K320"/>
    </row>
    <row r="321" spans="11:11" x14ac:dyDescent="0.15">
      <c r="K321"/>
    </row>
    <row r="322" spans="11:11" x14ac:dyDescent="0.15">
      <c r="K322"/>
    </row>
    <row r="323" spans="11:11" x14ac:dyDescent="0.15">
      <c r="K323"/>
    </row>
    <row r="324" spans="11:11" x14ac:dyDescent="0.15">
      <c r="K324"/>
    </row>
    <row r="325" spans="11:11" x14ac:dyDescent="0.15">
      <c r="K325"/>
    </row>
    <row r="326" spans="11:11" x14ac:dyDescent="0.15">
      <c r="K326"/>
    </row>
    <row r="327" spans="11:11" x14ac:dyDescent="0.15">
      <c r="K327"/>
    </row>
    <row r="328" spans="11:11" x14ac:dyDescent="0.15">
      <c r="K328"/>
    </row>
    <row r="329" spans="11:11" x14ac:dyDescent="0.15">
      <c r="K329"/>
    </row>
    <row r="330" spans="11:11" x14ac:dyDescent="0.15">
      <c r="K330"/>
    </row>
    <row r="331" spans="11:11" x14ac:dyDescent="0.15">
      <c r="K331"/>
    </row>
    <row r="332" spans="11:11" x14ac:dyDescent="0.15">
      <c r="K332"/>
    </row>
    <row r="333" spans="11:11" x14ac:dyDescent="0.15">
      <c r="K333"/>
    </row>
    <row r="334" spans="11:11" x14ac:dyDescent="0.15">
      <c r="K334"/>
    </row>
    <row r="335" spans="11:11" x14ac:dyDescent="0.15">
      <c r="K335"/>
    </row>
    <row r="336" spans="11:11" x14ac:dyDescent="0.15">
      <c r="K336"/>
    </row>
    <row r="337" spans="11:11" x14ac:dyDescent="0.15">
      <c r="K337"/>
    </row>
    <row r="338" spans="11:11" x14ac:dyDescent="0.15">
      <c r="K338"/>
    </row>
    <row r="339" spans="11:11" x14ac:dyDescent="0.15">
      <c r="K339"/>
    </row>
    <row r="340" spans="11:11" x14ac:dyDescent="0.15">
      <c r="K340"/>
    </row>
    <row r="341" spans="11:11" x14ac:dyDescent="0.15">
      <c r="K341"/>
    </row>
    <row r="342" spans="11:11" x14ac:dyDescent="0.15">
      <c r="K342"/>
    </row>
    <row r="343" spans="11:11" x14ac:dyDescent="0.15">
      <c r="K343"/>
    </row>
    <row r="344" spans="11:11" x14ac:dyDescent="0.15">
      <c r="K344"/>
    </row>
    <row r="345" spans="11:11" x14ac:dyDescent="0.15">
      <c r="K345"/>
    </row>
    <row r="346" spans="11:11" x14ac:dyDescent="0.15">
      <c r="K346"/>
    </row>
    <row r="347" spans="11:11" x14ac:dyDescent="0.15">
      <c r="K347"/>
    </row>
    <row r="348" spans="11:11" x14ac:dyDescent="0.15">
      <c r="K348"/>
    </row>
  </sheetData>
  <autoFilter ref="A3:AE83" xr:uid="{070F4F32-00F6-F646-9280-BD9CCB7E5A7C}"/>
  <sortState xmlns:xlrd2="http://schemas.microsoft.com/office/spreadsheetml/2017/richdata2" ref="B4:M83">
    <sortCondition descending="1" ref="L4:L83"/>
  </sortState>
  <mergeCells count="25">
    <mergeCell ref="K184:L184"/>
    <mergeCell ref="K195:L195"/>
    <mergeCell ref="H197:J197"/>
    <mergeCell ref="H207:J207"/>
    <mergeCell ref="I169:J169"/>
    <mergeCell ref="K169:L169"/>
    <mergeCell ref="I171:J171"/>
    <mergeCell ref="K171:L171"/>
    <mergeCell ref="I173:J173"/>
    <mergeCell ref="I143:J143"/>
    <mergeCell ref="H108:J108"/>
    <mergeCell ref="H161:J161"/>
    <mergeCell ref="K167:L167"/>
    <mergeCell ref="K115:L115"/>
    <mergeCell ref="I119:J119"/>
    <mergeCell ref="I127:J127"/>
    <mergeCell ref="G137:I137"/>
    <mergeCell ref="F153:I153"/>
    <mergeCell ref="I1:J1"/>
    <mergeCell ref="R1:U1"/>
    <mergeCell ref="B97:C97"/>
    <mergeCell ref="B102:C102"/>
    <mergeCell ref="B85:D85"/>
    <mergeCell ref="K93:L93"/>
    <mergeCell ref="I99:J99"/>
  </mergeCells>
  <pageMargins left="0.78740157499999996" right="0.78740157499999996" top="0.984251969" bottom="0.984251969" header="0.4921259845" footer="0.4921259845"/>
  <pageSetup paperSize="9" orientation="portrait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53A7-A511-C34B-AD13-94FE7B0F6998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social</vt:lpstr>
      <vt:lpstr>Feuil2</vt:lpstr>
    </vt:vector>
  </TitlesOfParts>
  <Company>iut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Cassandra COURTINE</cp:lastModifiedBy>
  <dcterms:created xsi:type="dcterms:W3CDTF">2006-09-28T07:58:50Z</dcterms:created>
  <dcterms:modified xsi:type="dcterms:W3CDTF">2022-09-12T17:08:47Z</dcterms:modified>
</cp:coreProperties>
</file>