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5600" windowHeight="10740"/>
  </bookViews>
  <sheets>
    <sheet name="à 1 var" sheetId="1" r:id="rId1"/>
    <sheet name="à 2 var" sheetId="2" r:id="rId2"/>
  </sheets>
  <calcPr calcId="145621"/>
</workbook>
</file>

<file path=xl/calcChain.xml><?xml version="1.0" encoding="utf-8"?>
<calcChain xmlns="http://schemas.openxmlformats.org/spreadsheetml/2006/main">
  <c r="C7" i="2" l="1"/>
  <c r="C8" i="2"/>
  <c r="M67" i="2"/>
  <c r="M66" i="2"/>
  <c r="B7" i="2"/>
  <c r="B8" i="2"/>
  <c r="D7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9" i="1"/>
  <c r="M10" i="1"/>
  <c r="M11" i="1"/>
  <c r="M12" i="1"/>
  <c r="M13" i="1"/>
  <c r="M14" i="1"/>
  <c r="M15" i="1"/>
  <c r="M16" i="1"/>
  <c r="M17" i="1"/>
  <c r="M18" i="1"/>
  <c r="M19" i="1"/>
  <c r="M20" i="1"/>
  <c r="M8" i="1"/>
  <c r="M67" i="1"/>
  <c r="B7" i="1"/>
  <c r="D7" i="1"/>
  <c r="G8" i="1"/>
  <c r="D8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F8" i="1"/>
  <c r="D9" i="1"/>
  <c r="E8" i="1"/>
  <c r="D10" i="1"/>
  <c r="E9" i="1"/>
  <c r="F9" i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F10" i="1"/>
  <c r="D11" i="1"/>
  <c r="E10" i="1"/>
  <c r="F11" i="1"/>
  <c r="E11" i="1"/>
  <c r="D12" i="1"/>
  <c r="D13" i="1"/>
  <c r="E12" i="1"/>
  <c r="F12" i="1"/>
  <c r="E13" i="1"/>
  <c r="F13" i="1"/>
  <c r="D14" i="1"/>
  <c r="D15" i="1"/>
  <c r="F14" i="1"/>
  <c r="E14" i="1"/>
  <c r="F15" i="1"/>
  <c r="E15" i="1"/>
  <c r="D16" i="1"/>
  <c r="E16" i="1"/>
  <c r="F16" i="1"/>
  <c r="D17" i="1"/>
  <c r="D18" i="1"/>
  <c r="F17" i="1"/>
  <c r="E17" i="1"/>
  <c r="D19" i="1"/>
  <c r="F18" i="1"/>
  <c r="E18" i="1"/>
  <c r="F19" i="1"/>
  <c r="D20" i="1"/>
  <c r="E19" i="1"/>
  <c r="E20" i="1"/>
  <c r="F20" i="1"/>
  <c r="D21" i="1"/>
  <c r="E21" i="1"/>
  <c r="D22" i="1"/>
  <c r="F21" i="1"/>
  <c r="E22" i="1"/>
  <c r="F22" i="1"/>
  <c r="D23" i="1"/>
  <c r="E23" i="1"/>
  <c r="F23" i="1"/>
  <c r="D24" i="1"/>
  <c r="D25" i="1"/>
  <c r="F24" i="1"/>
  <c r="E24" i="1"/>
  <c r="E25" i="1"/>
  <c r="F25" i="1"/>
  <c r="D26" i="1"/>
  <c r="E26" i="1"/>
  <c r="F26" i="1"/>
  <c r="D27" i="1"/>
  <c r="F27" i="1"/>
  <c r="D28" i="1"/>
  <c r="E27" i="1"/>
  <c r="F28" i="1"/>
  <c r="E28" i="1"/>
  <c r="D29" i="1"/>
  <c r="E29" i="1"/>
  <c r="D30" i="1"/>
  <c r="F29" i="1"/>
  <c r="E30" i="1"/>
  <c r="F30" i="1"/>
  <c r="D31" i="1"/>
  <c r="E31" i="1"/>
  <c r="F31" i="1"/>
  <c r="D32" i="1"/>
  <c r="E32" i="1"/>
  <c r="F32" i="1"/>
  <c r="D33" i="1"/>
  <c r="F33" i="1"/>
  <c r="E33" i="1"/>
  <c r="D34" i="1"/>
  <c r="E34" i="1"/>
  <c r="D35" i="1"/>
  <c r="F34" i="1"/>
  <c r="E35" i="1"/>
  <c r="D36" i="1"/>
  <c r="F35" i="1"/>
  <c r="E36" i="1"/>
  <c r="F36" i="1"/>
  <c r="D37" i="1"/>
  <c r="E37" i="1"/>
  <c r="D38" i="1"/>
  <c r="F37" i="1"/>
  <c r="E38" i="1"/>
  <c r="F38" i="1"/>
  <c r="D39" i="1"/>
  <c r="F39" i="1"/>
  <c r="E39" i="1"/>
  <c r="D40" i="1"/>
  <c r="E40" i="1"/>
  <c r="D41" i="1"/>
  <c r="F40" i="1"/>
  <c r="D42" i="1"/>
  <c r="E41" i="1"/>
  <c r="F41" i="1"/>
  <c r="E42" i="1"/>
  <c r="D43" i="1"/>
  <c r="F42" i="1"/>
  <c r="E43" i="1"/>
  <c r="D44" i="1"/>
  <c r="F43" i="1"/>
  <c r="F44" i="1"/>
  <c r="E44" i="1"/>
  <c r="D45" i="1"/>
  <c r="E45" i="1"/>
  <c r="F45" i="1"/>
  <c r="D46" i="1"/>
  <c r="D47" i="1"/>
  <c r="E46" i="1"/>
  <c r="F46" i="1"/>
  <c r="F47" i="1"/>
  <c r="E47" i="1"/>
  <c r="D48" i="1"/>
  <c r="D49" i="1"/>
  <c r="F48" i="1"/>
  <c r="E48" i="1"/>
  <c r="F49" i="1"/>
  <c r="D50" i="1"/>
  <c r="E49" i="1"/>
  <c r="D51" i="1"/>
  <c r="F50" i="1"/>
  <c r="E50" i="1"/>
  <c r="F51" i="1"/>
  <c r="E51" i="1"/>
  <c r="D52" i="1"/>
  <c r="F52" i="1"/>
  <c r="D53" i="1"/>
  <c r="E52" i="1"/>
  <c r="D54" i="1"/>
  <c r="E53" i="1"/>
  <c r="F53" i="1"/>
  <c r="F54" i="1"/>
  <c r="D55" i="1"/>
  <c r="E54" i="1"/>
  <c r="D56" i="1"/>
  <c r="E55" i="1"/>
  <c r="F55" i="1"/>
  <c r="E56" i="1"/>
  <c r="D57" i="1"/>
  <c r="F56" i="1"/>
  <c r="F57" i="1"/>
  <c r="D58" i="1"/>
  <c r="E57" i="1"/>
  <c r="F58" i="1"/>
  <c r="D59" i="1"/>
  <c r="E58" i="1"/>
  <c r="E59" i="1"/>
  <c r="D60" i="1"/>
  <c r="F59" i="1"/>
  <c r="E60" i="1"/>
  <c r="D61" i="1"/>
  <c r="F60" i="1"/>
  <c r="E61" i="1"/>
  <c r="D62" i="1"/>
  <c r="F61" i="1"/>
  <c r="F62" i="1"/>
  <c r="E62" i="1"/>
  <c r="D63" i="1"/>
  <c r="F63" i="1"/>
  <c r="D64" i="1"/>
  <c r="E63" i="1"/>
  <c r="F64" i="1"/>
  <c r="D65" i="1"/>
  <c r="E64" i="1"/>
  <c r="D66" i="1"/>
  <c r="F65" i="1"/>
  <c r="E65" i="1"/>
  <c r="E66" i="1"/>
  <c r="F66" i="1"/>
  <c r="G8" i="2"/>
  <c r="D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B9" i="2"/>
  <c r="F8" i="2"/>
  <c r="D9" i="2"/>
  <c r="E8" i="2"/>
  <c r="D10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F9" i="2"/>
  <c r="G9" i="2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E9" i="2"/>
  <c r="F10" i="2"/>
  <c r="D11" i="2"/>
  <c r="E10" i="2"/>
  <c r="D12" i="2"/>
  <c r="E11" i="2"/>
  <c r="F11" i="2"/>
  <c r="D13" i="2"/>
  <c r="F12" i="2"/>
  <c r="E12" i="2"/>
  <c r="F13" i="2"/>
  <c r="D14" i="2"/>
  <c r="E13" i="2"/>
  <c r="F14" i="2"/>
  <c r="D15" i="2"/>
  <c r="E14" i="2"/>
  <c r="E15" i="2"/>
  <c r="D16" i="2"/>
  <c r="F15" i="2"/>
  <c r="D17" i="2"/>
  <c r="F16" i="2"/>
  <c r="E16" i="2"/>
  <c r="F17" i="2"/>
  <c r="E17" i="2"/>
  <c r="D18" i="2"/>
  <c r="F18" i="2"/>
  <c r="E18" i="2"/>
  <c r="D19" i="2"/>
  <c r="F19" i="2"/>
  <c r="E19" i="2"/>
  <c r="D20" i="2"/>
  <c r="F20" i="2"/>
  <c r="D21" i="2"/>
  <c r="E20" i="2"/>
  <c r="F21" i="2"/>
  <c r="E21" i="2"/>
  <c r="D22" i="2"/>
  <c r="E22" i="2"/>
  <c r="F22" i="2"/>
  <c r="D23" i="2"/>
  <c r="F23" i="2"/>
  <c r="D24" i="2"/>
  <c r="E23" i="2"/>
  <c r="F24" i="2"/>
  <c r="E24" i="2"/>
  <c r="D25" i="2"/>
  <c r="D26" i="2"/>
  <c r="E25" i="2"/>
  <c r="F25" i="2"/>
  <c r="D27" i="2"/>
  <c r="E26" i="2"/>
  <c r="F26" i="2"/>
  <c r="F27" i="2"/>
  <c r="D28" i="2"/>
  <c r="E27" i="2"/>
  <c r="D29" i="2"/>
  <c r="F28" i="2"/>
  <c r="E28" i="2"/>
  <c r="E29" i="2"/>
  <c r="D30" i="2"/>
  <c r="F29" i="2"/>
  <c r="F30" i="2"/>
  <c r="D31" i="2"/>
  <c r="E30" i="2"/>
  <c r="D32" i="2"/>
  <c r="F31" i="2"/>
  <c r="E31" i="2"/>
  <c r="F32" i="2"/>
  <c r="E32" i="2"/>
  <c r="D33" i="2"/>
  <c r="D34" i="2"/>
  <c r="E33" i="2"/>
  <c r="F33" i="2"/>
  <c r="D35" i="2"/>
  <c r="E34" i="2"/>
  <c r="F34" i="2"/>
  <c r="E35" i="2"/>
  <c r="D36" i="2"/>
  <c r="F35" i="2"/>
  <c r="F36" i="2"/>
  <c r="E36" i="2"/>
  <c r="D37" i="2"/>
  <c r="F37" i="2"/>
  <c r="D38" i="2"/>
  <c r="E37" i="2"/>
  <c r="F38" i="2"/>
  <c r="D39" i="2"/>
  <c r="E38" i="2"/>
  <c r="F39" i="2"/>
  <c r="D40" i="2"/>
  <c r="E39" i="2"/>
  <c r="F40" i="2"/>
  <c r="E40" i="2"/>
  <c r="D41" i="2"/>
  <c r="F41" i="2"/>
  <c r="E41" i="2"/>
  <c r="D42" i="2"/>
  <c r="F42" i="2"/>
  <c r="D43" i="2"/>
  <c r="E42" i="2"/>
  <c r="F43" i="2"/>
  <c r="D44" i="2"/>
  <c r="E43" i="2"/>
  <c r="F44" i="2"/>
  <c r="D45" i="2"/>
  <c r="E44" i="2"/>
  <c r="D46" i="2"/>
  <c r="E45" i="2"/>
  <c r="F45" i="2"/>
  <c r="F46" i="2"/>
  <c r="D47" i="2"/>
  <c r="E46" i="2"/>
  <c r="F47" i="2"/>
  <c r="E47" i="2"/>
  <c r="D48" i="2"/>
  <c r="F48" i="2"/>
  <c r="D49" i="2"/>
  <c r="E48" i="2"/>
  <c r="F49" i="2"/>
  <c r="E49" i="2"/>
  <c r="D50" i="2"/>
  <c r="D51" i="2"/>
  <c r="F50" i="2"/>
  <c r="E50" i="2"/>
  <c r="F51" i="2"/>
  <c r="D52" i="2"/>
  <c r="E51" i="2"/>
  <c r="E52" i="2"/>
  <c r="D53" i="2"/>
  <c r="F52" i="2"/>
  <c r="F53" i="2"/>
  <c r="D54" i="2"/>
  <c r="E53" i="2"/>
  <c r="E54" i="2"/>
  <c r="F54" i="2"/>
  <c r="D55" i="2"/>
  <c r="E55" i="2"/>
  <c r="F55" i="2"/>
  <c r="D56" i="2"/>
  <c r="E56" i="2"/>
  <c r="F56" i="2"/>
  <c r="D57" i="2"/>
  <c r="E57" i="2"/>
  <c r="D58" i="2"/>
  <c r="F57" i="2"/>
  <c r="E58" i="2"/>
  <c r="F58" i="2"/>
  <c r="D59" i="2"/>
  <c r="D60" i="2"/>
  <c r="F59" i="2"/>
  <c r="E59" i="2"/>
  <c r="D61" i="2"/>
  <c r="F60" i="2"/>
  <c r="E60" i="2"/>
  <c r="E61" i="2"/>
  <c r="D62" i="2"/>
  <c r="F61" i="2"/>
  <c r="D63" i="2"/>
  <c r="F62" i="2"/>
  <c r="E62" i="2"/>
  <c r="D64" i="2"/>
  <c r="F63" i="2"/>
  <c r="E63" i="2"/>
  <c r="F64" i="2"/>
  <c r="E64" i="2"/>
  <c r="D65" i="2"/>
  <c r="D66" i="2"/>
  <c r="E65" i="2"/>
  <c r="F65" i="2"/>
  <c r="E66" i="2"/>
  <c r="F66" i="2"/>
</calcChain>
</file>

<file path=xl/sharedStrings.xml><?xml version="1.0" encoding="utf-8"?>
<sst xmlns="http://schemas.openxmlformats.org/spreadsheetml/2006/main" count="25" uniqueCount="15">
  <si>
    <t>Temps</t>
  </si>
  <si>
    <t>Taux actu (IF)</t>
  </si>
  <si>
    <t>ro =</t>
  </si>
  <si>
    <t>a =</t>
  </si>
  <si>
    <t>b =</t>
  </si>
  <si>
    <t>i =</t>
  </si>
  <si>
    <t>Vo(ZC,t)</t>
  </si>
  <si>
    <t>Vo(IF, i, t)</t>
  </si>
  <si>
    <t>Val Nominale</t>
  </si>
  <si>
    <t>Tx à CT ( rt)</t>
  </si>
  <si>
    <t>Tx à LT ( lt)</t>
  </si>
  <si>
    <t>lo =</t>
  </si>
  <si>
    <t>Val Nomi</t>
  </si>
  <si>
    <t>c =</t>
  </si>
  <si>
    <t>Rt (ZC)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</si>
</sst>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%"/>
    <numFmt numFmtId="165" formatCode="0.0000%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0" xfId="1" applyNumberFormat="1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" fontId="2" fillId="0" borderId="7" xfId="0" applyNumberFormat="1" applyFont="1" applyBorder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0" fontId="0" fillId="0" borderId="1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Avec un taux directeur  TAUX  SPOT et FORWARD</a:t>
            </a:r>
          </a:p>
        </c:rich>
      </c:tx>
      <c:layout>
        <c:manualLayout>
          <c:xMode val="edge"/>
          <c:yMode val="edge"/>
          <c:x val="0.24137946774644173"/>
          <c:y val="3.21715817694369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3412956665923"/>
          <c:y val="0.24933008510242793"/>
          <c:w val="0.83358381862571052"/>
          <c:h val="0.56568438663023968"/>
        </c:manualLayout>
      </c:layout>
      <c:scatterChart>
        <c:scatterStyle val="lineMarker"/>
        <c:varyColors val="0"/>
        <c:ser>
          <c:idx val="1"/>
          <c:order val="0"/>
          <c:tx>
            <c:strRef>
              <c:f>'à 1 var'!$B$6</c:f>
              <c:strCache>
                <c:ptCount val="1"/>
                <c:pt idx="0">
                  <c:v>Tx à CT ( rt)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'à 1 var'!$A$7:$A$66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'à 1 var'!$B$7:$B$66</c:f>
              <c:numCache>
                <c:formatCode>0.00%</c:formatCode>
                <c:ptCount val="60"/>
                <c:pt idx="0">
                  <c:v>0.05</c:v>
                </c:pt>
                <c:pt idx="1">
                  <c:v>5.2000000000000005E-2</c:v>
                </c:pt>
                <c:pt idx="2">
                  <c:v>5.3600000000000002E-2</c:v>
                </c:pt>
                <c:pt idx="3">
                  <c:v>5.4879999999999998E-2</c:v>
                </c:pt>
                <c:pt idx="4">
                  <c:v>5.5903999999999995E-2</c:v>
                </c:pt>
                <c:pt idx="5">
                  <c:v>5.6723199999999994E-2</c:v>
                </c:pt>
                <c:pt idx="6">
                  <c:v>5.7378559999999995E-2</c:v>
                </c:pt>
                <c:pt idx="7">
                  <c:v>5.7902847999999993E-2</c:v>
                </c:pt>
                <c:pt idx="8">
                  <c:v>5.8322278399999997E-2</c:v>
                </c:pt>
                <c:pt idx="9">
                  <c:v>5.8657822719999995E-2</c:v>
                </c:pt>
                <c:pt idx="10">
                  <c:v>5.8926258175999995E-2</c:v>
                </c:pt>
                <c:pt idx="11">
                  <c:v>5.9141006540799998E-2</c:v>
                </c:pt>
                <c:pt idx="12">
                  <c:v>5.9312805232640001E-2</c:v>
                </c:pt>
                <c:pt idx="13">
                  <c:v>5.9450244186112E-2</c:v>
                </c:pt>
                <c:pt idx="14">
                  <c:v>5.9560195348889601E-2</c:v>
                </c:pt>
                <c:pt idx="15">
                  <c:v>5.9648156279111679E-2</c:v>
                </c:pt>
                <c:pt idx="16">
                  <c:v>5.9718525023289344E-2</c:v>
                </c:pt>
                <c:pt idx="17">
                  <c:v>5.9774820018631478E-2</c:v>
                </c:pt>
                <c:pt idx="18">
                  <c:v>5.9819856014905179E-2</c:v>
                </c:pt>
                <c:pt idx="19">
                  <c:v>5.9855884811924144E-2</c:v>
                </c:pt>
                <c:pt idx="20">
                  <c:v>5.9884707849539316E-2</c:v>
                </c:pt>
                <c:pt idx="21">
                  <c:v>5.9907766279631451E-2</c:v>
                </c:pt>
                <c:pt idx="22">
                  <c:v>5.9926213023705162E-2</c:v>
                </c:pt>
                <c:pt idx="23">
                  <c:v>5.994097041896413E-2</c:v>
                </c:pt>
                <c:pt idx="24">
                  <c:v>5.9952776335171307E-2</c:v>
                </c:pt>
                <c:pt idx="25">
                  <c:v>5.9962221068137048E-2</c:v>
                </c:pt>
                <c:pt idx="26">
                  <c:v>5.9969776854509639E-2</c:v>
                </c:pt>
                <c:pt idx="27">
                  <c:v>5.9975821483607708E-2</c:v>
                </c:pt>
                <c:pt idx="28">
                  <c:v>5.9980657186886166E-2</c:v>
                </c:pt>
                <c:pt idx="29">
                  <c:v>5.9984525749508931E-2</c:v>
                </c:pt>
                <c:pt idx="30">
                  <c:v>5.9987620599607147E-2</c:v>
                </c:pt>
                <c:pt idx="31">
                  <c:v>5.9990096479685714E-2</c:v>
                </c:pt>
                <c:pt idx="32">
                  <c:v>5.999207718374857E-2</c:v>
                </c:pt>
                <c:pt idx="33">
                  <c:v>5.9993661746998855E-2</c:v>
                </c:pt>
                <c:pt idx="34">
                  <c:v>5.9994929397599081E-2</c:v>
                </c:pt>
                <c:pt idx="35">
                  <c:v>5.9995943518079263E-2</c:v>
                </c:pt>
                <c:pt idx="36">
                  <c:v>5.9996754814463413E-2</c:v>
                </c:pt>
                <c:pt idx="37">
                  <c:v>5.9997403851570728E-2</c:v>
                </c:pt>
                <c:pt idx="38">
                  <c:v>5.9997923081256579E-2</c:v>
                </c:pt>
                <c:pt idx="39">
                  <c:v>5.9998338465005262E-2</c:v>
                </c:pt>
                <c:pt idx="40">
                  <c:v>5.9998670772004208E-2</c:v>
                </c:pt>
                <c:pt idx="41">
                  <c:v>5.9998936617603367E-2</c:v>
                </c:pt>
                <c:pt idx="42">
                  <c:v>5.999914929408269E-2</c:v>
                </c:pt>
                <c:pt idx="43">
                  <c:v>5.9999319435266152E-2</c:v>
                </c:pt>
                <c:pt idx="44">
                  <c:v>5.999945554821292E-2</c:v>
                </c:pt>
                <c:pt idx="45">
                  <c:v>5.9999564438570338E-2</c:v>
                </c:pt>
                <c:pt idx="46">
                  <c:v>5.9999651550856271E-2</c:v>
                </c:pt>
                <c:pt idx="47">
                  <c:v>5.9999721240685019E-2</c:v>
                </c:pt>
                <c:pt idx="48">
                  <c:v>5.9999776992548014E-2</c:v>
                </c:pt>
                <c:pt idx="49">
                  <c:v>5.9999821594038411E-2</c:v>
                </c:pt>
                <c:pt idx="50">
                  <c:v>5.9999857275230731E-2</c:v>
                </c:pt>
                <c:pt idx="51">
                  <c:v>5.9999885820184583E-2</c:v>
                </c:pt>
                <c:pt idx="52">
                  <c:v>5.9999908656147669E-2</c:v>
                </c:pt>
                <c:pt idx="53">
                  <c:v>5.9999926924918137E-2</c:v>
                </c:pt>
                <c:pt idx="54">
                  <c:v>5.9999941539934508E-2</c:v>
                </c:pt>
                <c:pt idx="55">
                  <c:v>5.9999953231947609E-2</c:v>
                </c:pt>
                <c:pt idx="56">
                  <c:v>5.9999962585558085E-2</c:v>
                </c:pt>
                <c:pt idx="57">
                  <c:v>5.999997006844647E-2</c:v>
                </c:pt>
                <c:pt idx="58">
                  <c:v>5.9999976054757174E-2</c:v>
                </c:pt>
                <c:pt idx="59">
                  <c:v>5.9999980843805742E-2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'à 1 var'!$E$6</c:f>
              <c:strCache>
                <c:ptCount val="1"/>
                <c:pt idx="0">
                  <c:v>Rt (ZC)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'à 1 var'!$A$8:$A$66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'à 1 var'!$E$8:$E$66</c:f>
              <c:numCache>
                <c:formatCode>0.00%</c:formatCode>
                <c:ptCount val="59"/>
                <c:pt idx="0">
                  <c:v>5.0000000000000044E-2</c:v>
                </c:pt>
                <c:pt idx="1">
                  <c:v>5.0999524262499429E-2</c:v>
                </c:pt>
                <c:pt idx="2">
                  <c:v>5.186563556429058E-2</c:v>
                </c:pt>
                <c:pt idx="3">
                  <c:v>5.2618418178203674E-2</c:v>
                </c:pt>
                <c:pt idx="4">
                  <c:v>5.3274715641827841E-2</c:v>
                </c:pt>
                <c:pt idx="5">
                  <c:v>5.3848680534451576E-2</c:v>
                </c:pt>
                <c:pt idx="6">
                  <c:v>5.4352226646764867E-2</c:v>
                </c:pt>
                <c:pt idx="7">
                  <c:v>5.4795401789285769E-2</c:v>
                </c:pt>
                <c:pt idx="8">
                  <c:v>5.5186695837025734E-2</c:v>
                </c:pt>
                <c:pt idx="9">
                  <c:v>5.5533295757709711E-2</c:v>
                </c:pt>
                <c:pt idx="10">
                  <c:v>5.5841297123789824E-2</c:v>
                </c:pt>
                <c:pt idx="11">
                  <c:v>5.6115879823136261E-2</c:v>
                </c:pt>
                <c:pt idx="12">
                  <c:v>5.636145425536121E-2</c:v>
                </c:pt>
                <c:pt idx="13">
                  <c:v>5.658178315235407E-2</c:v>
                </c:pt>
                <c:pt idx="14">
                  <c:v>5.6780083233678669E-2</c:v>
                </c:pt>
                <c:pt idx="15">
                  <c:v>5.6959110154748416E-2</c:v>
                </c:pt>
                <c:pt idx="16">
                  <c:v>5.7121229593004585E-2</c:v>
                </c:pt>
                <c:pt idx="17">
                  <c:v>5.7268476817220915E-2</c:v>
                </c:pt>
                <c:pt idx="18">
                  <c:v>5.7402606675853507E-2</c:v>
                </c:pt>
                <c:pt idx="19">
                  <c:v>5.7525135604810096E-2</c:v>
                </c:pt>
                <c:pt idx="20">
                  <c:v>5.7637376979391641E-2</c:v>
                </c:pt>
                <c:pt idx="21">
                  <c:v>5.774047090834844E-2</c:v>
                </c:pt>
                <c:pt idx="22">
                  <c:v>5.7835409381121528E-2</c:v>
                </c:pt>
                <c:pt idx="23">
                  <c:v>5.7923057525129495E-2</c:v>
                </c:pt>
                <c:pt idx="24">
                  <c:v>5.8004171602579202E-2</c:v>
                </c:pt>
                <c:pt idx="25">
                  <c:v>5.8079414270906238E-2</c:v>
                </c:pt>
                <c:pt idx="26">
                  <c:v>5.81493675437188E-2</c:v>
                </c:pt>
                <c:pt idx="27">
                  <c:v>5.8214543816804243E-2</c:v>
                </c:pt>
                <c:pt idx="28">
                  <c:v>5.827539526375447E-2</c:v>
                </c:pt>
                <c:pt idx="29">
                  <c:v>5.8332321855938174E-2</c:v>
                </c:pt>
                <c:pt idx="30">
                  <c:v>5.8385678220108428E-2</c:v>
                </c:pt>
                <c:pt idx="31">
                  <c:v>5.843577951245793E-2</c:v>
                </c:pt>
                <c:pt idx="32">
                  <c:v>5.8482906459196071E-2</c:v>
                </c:pt>
                <c:pt idx="33">
                  <c:v>5.8527309689773821E-2</c:v>
                </c:pt>
                <c:pt idx="34">
                  <c:v>5.8569213468874004E-2</c:v>
                </c:pt>
                <c:pt idx="35">
                  <c:v>5.8608818916570771E-2</c:v>
                </c:pt>
                <c:pt idx="36">
                  <c:v>5.8646306792080161E-2</c:v>
                </c:pt>
                <c:pt idx="37">
                  <c:v>5.8681839904809241E-2</c:v>
                </c:pt>
                <c:pt idx="38">
                  <c:v>5.8715565206589382E-2</c:v>
                </c:pt>
                <c:pt idx="39">
                  <c:v>5.8747615610740267E-2</c:v>
                </c:pt>
                <c:pt idx="40">
                  <c:v>5.8778111576678338E-2</c:v>
                </c:pt>
                <c:pt idx="41">
                  <c:v>5.8807162492956033E-2</c:v>
                </c:pt>
                <c:pt idx="42">
                  <c:v>5.8834867886711661E-2</c:v>
                </c:pt>
                <c:pt idx="43">
                  <c:v>5.8861318483357516E-2</c:v>
                </c:pt>
                <c:pt idx="44">
                  <c:v>5.8886597136847074E-2</c:v>
                </c:pt>
                <c:pt idx="45">
                  <c:v>5.8910779647896705E-2</c:v>
                </c:pt>
                <c:pt idx="46">
                  <c:v>5.893393548503334E-2</c:v>
                </c:pt>
                <c:pt idx="47">
                  <c:v>5.8956128421219001E-2</c:v>
                </c:pt>
                <c:pt idx="48">
                  <c:v>5.8977417096996554E-2</c:v>
                </c:pt>
                <c:pt idx="49">
                  <c:v>5.8997855519569375E-2</c:v>
                </c:pt>
                <c:pt idx="50">
                  <c:v>5.9017493505921337E-2</c:v>
                </c:pt>
                <c:pt idx="51">
                  <c:v>5.9036377076973734E-2</c:v>
                </c:pt>
                <c:pt idx="52">
                  <c:v>5.9054548808819662E-2</c:v>
                </c:pt>
                <c:pt idx="53">
                  <c:v>5.9072048146269651E-2</c:v>
                </c:pt>
                <c:pt idx="54">
                  <c:v>5.9088911683245815E-2</c:v>
                </c:pt>
                <c:pt idx="55">
                  <c:v>5.9105173413957157E-2</c:v>
                </c:pt>
                <c:pt idx="56">
                  <c:v>5.9120864958290609E-2</c:v>
                </c:pt>
                <c:pt idx="57">
                  <c:v>5.91360157643952E-2</c:v>
                </c:pt>
                <c:pt idx="58">
                  <c:v>5.9150653291071498E-2</c:v>
                </c:pt>
              </c:numCache>
            </c:numRef>
          </c:yVal>
          <c:smooth val="0"/>
        </c:ser>
        <c:ser>
          <c:idx val="6"/>
          <c:order val="2"/>
          <c:tx>
            <c:strRef>
              <c:f>'à 1 var'!$G$6</c:f>
              <c:strCache>
                <c:ptCount val="1"/>
                <c:pt idx="0">
                  <c:v>Taux actu (IF)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'à 1 var'!$A$8:$A$66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'à 1 var'!$G$8:$G$66</c:f>
              <c:numCache>
                <c:formatCode>0.000%</c:formatCode>
                <c:ptCount val="59"/>
                <c:pt idx="0">
                  <c:v>0.05</c:v>
                </c:pt>
                <c:pt idx="1">
                  <c:v>5.0968434779387062E-2</c:v>
                </c:pt>
                <c:pt idx="2">
                  <c:v>5.1791316826740097E-2</c:v>
                </c:pt>
                <c:pt idx="3">
                  <c:v>5.2493065499141123E-2</c:v>
                </c:pt>
                <c:pt idx="4">
                  <c:v>5.3093697378902904E-2</c:v>
                </c:pt>
                <c:pt idx="5">
                  <c:v>5.3609671654646585E-2</c:v>
                </c:pt>
                <c:pt idx="6">
                  <c:v>5.4054560187199563E-2</c:v>
                </c:pt>
                <c:pt idx="7">
                  <c:v>5.4439582829364452E-2</c:v>
                </c:pt>
                <c:pt idx="8">
                  <c:v>5.4774037720539015E-2</c:v>
                </c:pt>
                <c:pt idx="9">
                  <c:v>5.5065648806886136E-2</c:v>
                </c:pt>
                <c:pt idx="10">
                  <c:v>5.5320847561524333E-2</c:v>
                </c:pt>
                <c:pt idx="11">
                  <c:v>5.5545002051406334E-2</c:v>
                </c:pt>
                <c:pt idx="12">
                  <c:v>5.5742603655827283E-2</c:v>
                </c:pt>
                <c:pt idx="13">
                  <c:v>5.5917419589978534E-2</c:v>
                </c:pt>
                <c:pt idx="14">
                  <c:v>5.6072617731453445E-2</c:v>
                </c:pt>
                <c:pt idx="15">
                  <c:v>5.6210868956980686E-2</c:v>
                </c:pt>
                <c:pt idx="16">
                  <c:v>5.6334431180136368E-2</c:v>
                </c:pt>
                <c:pt idx="17">
                  <c:v>5.644521847373607E-2</c:v>
                </c:pt>
                <c:pt idx="18">
                  <c:v>5.6544858015952437E-2</c:v>
                </c:pt>
                <c:pt idx="19">
                  <c:v>5.6634737081902697E-2</c:v>
                </c:pt>
                <c:pt idx="20">
                  <c:v>5.6716041885864543E-2</c:v>
                </c:pt>
                <c:pt idx="21">
                  <c:v>5.6789789742908159E-2</c:v>
                </c:pt>
                <c:pt idx="22">
                  <c:v>5.6856855746584056E-2</c:v>
                </c:pt>
                <c:pt idx="23">
                  <c:v>5.6917994938717742E-2</c:v>
                </c:pt>
                <c:pt idx="24">
                  <c:v>5.6973860768376294E-2</c:v>
                </c:pt>
                <c:pt idx="25">
                  <c:v>5.7025020491614953E-2</c:v>
                </c:pt>
                <c:pt idx="26">
                  <c:v>5.7071968045347088E-2</c:v>
                </c:pt>
                <c:pt idx="27">
                  <c:v>5.7115134832350867E-2</c:v>
                </c:pt>
                <c:pt idx="28">
                  <c:v>5.7154898775976237E-2</c:v>
                </c:pt>
                <c:pt idx="29">
                  <c:v>5.7191591939090625E-2</c:v>
                </c:pt>
                <c:pt idx="30">
                  <c:v>5.7225506949549088E-2</c:v>
                </c:pt>
                <c:pt idx="31">
                  <c:v>5.7256902431757073E-2</c:v>
                </c:pt>
                <c:pt idx="32">
                  <c:v>5.7286007608951639E-2</c:v>
                </c:pt>
                <c:pt idx="33">
                  <c:v>5.7313026212209461E-2</c:v>
                </c:pt>
                <c:pt idx="34">
                  <c:v>5.733813980871183E-2</c:v>
                </c:pt>
                <c:pt idx="35">
                  <c:v>5.7361510642540026E-2</c:v>
                </c:pt>
                <c:pt idx="36">
                  <c:v>5.7383284065427143E-2</c:v>
                </c:pt>
                <c:pt idx="37">
                  <c:v>5.7403590621855294E-2</c:v>
                </c:pt>
                <c:pt idx="38">
                  <c:v>5.7422547842147287E-2</c:v>
                </c:pt>
                <c:pt idx="39">
                  <c:v>5.7440261788324509E-2</c:v>
                </c:pt>
                <c:pt idx="40">
                  <c:v>5.7456828390167081E-2</c:v>
                </c:pt>
                <c:pt idx="41">
                  <c:v>5.7472334602849395E-2</c:v>
                </c:pt>
                <c:pt idx="42">
                  <c:v>5.748685941248155E-2</c:v>
                </c:pt>
                <c:pt idx="43">
                  <c:v>5.7500474711701166E-2</c:v>
                </c:pt>
                <c:pt idx="44">
                  <c:v>5.7513246063985779E-2</c:v>
                </c:pt>
                <c:pt idx="45">
                  <c:v>5.7525233372456963E-2</c:v>
                </c:pt>
                <c:pt idx="46">
                  <c:v>5.7536491466510187E-2</c:v>
                </c:pt>
                <c:pt idx="47">
                  <c:v>5.7547070617595342E-2</c:v>
                </c:pt>
                <c:pt idx="48">
                  <c:v>5.7557016993760035E-2</c:v>
                </c:pt>
                <c:pt idx="49">
                  <c:v>5.7566373061156195E-2</c:v>
                </c:pt>
                <c:pt idx="50">
                  <c:v>5.7575177939487299E-2</c:v>
                </c:pt>
                <c:pt idx="51">
                  <c:v>5.7583467717396308E-2</c:v>
                </c:pt>
                <c:pt idx="52">
                  <c:v>5.7591275732900682E-2</c:v>
                </c:pt>
                <c:pt idx="53">
                  <c:v>5.7598632823295803E-2</c:v>
                </c:pt>
                <c:pt idx="54">
                  <c:v>5.7605565929005786E-2</c:v>
                </c:pt>
                <c:pt idx="55">
                  <c:v>5.761210483898016E-2</c:v>
                </c:pt>
                <c:pt idx="56">
                  <c:v>5.7618272446268159E-2</c:v>
                </c:pt>
                <c:pt idx="57">
                  <c:v>5.7624091595406934E-2</c:v>
                </c:pt>
                <c:pt idx="58">
                  <c:v>5.762958353800407E-2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1552"/>
        <c:axId val="65032128"/>
      </c:scatterChart>
      <c:valAx>
        <c:axId val="65031552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Périodes</a:t>
                </a:r>
              </a:p>
            </c:rich>
          </c:tx>
          <c:layout>
            <c:manualLayout>
              <c:xMode val="edge"/>
              <c:yMode val="edge"/>
              <c:x val="0.50374844074025982"/>
              <c:y val="0.898124450261411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32128"/>
        <c:crossesAt val="5.000000000000001E-2"/>
        <c:crossBetween val="midCat"/>
        <c:majorUnit val="10"/>
      </c:valAx>
      <c:valAx>
        <c:axId val="65032128"/>
        <c:scaling>
          <c:orientation val="minMax"/>
          <c:max val="6.2000000000000013E-2"/>
          <c:min val="5.000000000000001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</a:t>
                </a:r>
              </a:p>
            </c:rich>
          </c:tx>
          <c:layout>
            <c:manualLayout>
              <c:xMode val="edge"/>
              <c:yMode val="edge"/>
              <c:x val="2.3988005997001498E-2"/>
              <c:y val="0.48257428947386938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31552"/>
        <c:crosses val="autoZero"/>
        <c:crossBetween val="midCat"/>
        <c:majorUnit val="2E-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1934048723669661"/>
          <c:y val="0.12600564339645209"/>
          <c:w val="0.45877092949588194"/>
          <c:h val="6.4343163538873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TAUX  FORWARD à CT et LT</a:t>
            </a:r>
          </a:p>
        </c:rich>
      </c:tx>
      <c:layout>
        <c:manualLayout>
          <c:xMode val="edge"/>
          <c:yMode val="edge"/>
          <c:x val="0.35628742514970058"/>
          <c:y val="3.2085561497326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7365269461078"/>
          <c:y val="0.24866310160427807"/>
          <c:w val="0.83383233532934131"/>
          <c:h val="0.56684491978609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'à 2 var'!$B$6</c:f>
              <c:strCache>
                <c:ptCount val="1"/>
                <c:pt idx="0">
                  <c:v>Tx à CT ( rt)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'à 2 var'!$A$7:$A$66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'à 2 var'!$B$7:$B$66</c:f>
              <c:numCache>
                <c:formatCode>0.00%</c:formatCode>
                <c:ptCount val="60"/>
                <c:pt idx="0">
                  <c:v>5.5E-2</c:v>
                </c:pt>
                <c:pt idx="1">
                  <c:v>0.06</c:v>
                </c:pt>
                <c:pt idx="2">
                  <c:v>6.3600000000000004E-2</c:v>
                </c:pt>
                <c:pt idx="3">
                  <c:v>6.6119999999999998E-2</c:v>
                </c:pt>
                <c:pt idx="4">
                  <c:v>6.7811999999999997E-2</c:v>
                </c:pt>
                <c:pt idx="5">
                  <c:v>6.8874000000000005E-2</c:v>
                </c:pt>
                <c:pt idx="6">
                  <c:v>6.9461160000000008E-2</c:v>
                </c:pt>
                <c:pt idx="7">
                  <c:v>6.9694692000000003E-2</c:v>
                </c:pt>
                <c:pt idx="8">
                  <c:v>6.9668941200000001E-2</c:v>
                </c:pt>
                <c:pt idx="9">
                  <c:v>6.9457021800000004E-2</c:v>
                </c:pt>
                <c:pt idx="10">
                  <c:v>6.9115299396000002E-2</c:v>
                </c:pt>
                <c:pt idx="11">
                  <c:v>6.8686953277200008E-2</c:v>
                </c:pt>
                <c:pt idx="12">
                  <c:v>6.8204805006120001E-2</c:v>
                </c:pt>
                <c:pt idx="13">
                  <c:v>6.7693562150819994E-2</c:v>
                </c:pt>
                <c:pt idx="14">
                  <c:v>6.7171596051987595E-2</c:v>
                </c:pt>
                <c:pt idx="15">
                  <c:v>6.665234853978852E-2</c:v>
                </c:pt>
                <c:pt idx="16">
                  <c:v>6.6145443360209416E-2</c:v>
                </c:pt>
                <c:pt idx="17">
                  <c:v>6.5657562763708266E-2</c:v>
                </c:pt>
                <c:pt idx="18">
                  <c:v>6.5193137478953278E-2</c:v>
                </c:pt>
                <c:pt idx="19">
                  <c:v>6.4754888524350615E-2</c:v>
                </c:pt>
                <c:pt idx="20">
                  <c:v>6.4344251506549682E-2</c:v>
                </c:pt>
                <c:pt idx="21">
                  <c:v>6.3961707823602026E-2</c:v>
                </c:pt>
                <c:pt idx="22">
                  <c:v>6.3607042215407666E-2</c:v>
                </c:pt>
                <c:pt idx="23">
                  <c:v>6.3279542133199571E-2</c:v>
                </c:pt>
                <c:pt idx="24">
                  <c:v>6.2978151231345758E-2</c:v>
                </c:pt>
                <c:pt idx="25">
                  <c:v>6.270158675738409E-2</c:v>
                </c:pt>
                <c:pt idx="26">
                  <c:v>6.2448428600984013E-2</c:v>
                </c:pt>
                <c:pt idx="27">
                  <c:v>6.2217186156356276E-2</c:v>
                </c:pt>
                <c:pt idx="28">
                  <c:v>6.2006347873097181E-2</c:v>
                </c:pt>
                <c:pt idx="29">
                  <c:v>6.1814417351688689E-2</c:v>
                </c:pt>
                <c:pt idx="30">
                  <c:v>6.1639939029240802E-2</c:v>
                </c:pt>
                <c:pt idx="31">
                  <c:v>6.1481515856493509E-2</c:v>
                </c:pt>
                <c:pt idx="32">
                  <c:v>6.1337820854985584E-2</c:v>
                </c:pt>
                <c:pt idx="33">
                  <c:v>6.1207604036800166E-2</c:v>
                </c:pt>
                <c:pt idx="34">
                  <c:v>6.108969584697066E-2</c:v>
                </c:pt>
                <c:pt idx="35">
                  <c:v>6.0983008033354005E-2</c:v>
                </c:pt>
                <c:pt idx="36">
                  <c:v>6.0886532646882929E-2</c:v>
                </c:pt>
                <c:pt idx="37">
                  <c:v>6.0799339715686102E-2</c:v>
                </c:pt>
                <c:pt idx="38">
                  <c:v>6.0720574010910661E-2</c:v>
                </c:pt>
                <c:pt idx="39">
                  <c:v>6.0649451223254131E-2</c:v>
                </c:pt>
                <c:pt idx="40">
                  <c:v>6.0585253791676348E-2</c:v>
                </c:pt>
                <c:pt idx="41">
                  <c:v>6.0527326565106815E-2</c:v>
                </c:pt>
                <c:pt idx="42">
                  <c:v>6.0475072430674619E-2</c:v>
                </c:pt>
                <c:pt idx="43">
                  <c:v>6.0427948005269939E-2</c:v>
                </c:pt>
                <c:pt idx="44">
                  <c:v>6.0385459458873171E-2</c:v>
                </c:pt>
                <c:pt idx="45">
                  <c:v>6.0347158516290036E-2</c:v>
                </c:pt>
                <c:pt idx="46">
                  <c:v>6.031263866730438E-2</c:v>
                </c:pt>
                <c:pt idx="47">
                  <c:v>6.0281531602688621E-2</c:v>
                </c:pt>
                <c:pt idx="48">
                  <c:v>6.0253503884111499E-2</c:v>
                </c:pt>
                <c:pt idx="49">
                  <c:v>6.0228253849053746E-2</c:v>
                </c:pt>
                <c:pt idx="50" formatCode="0.0000%">
                  <c:v>6.0205508746831088E-2</c:v>
                </c:pt>
                <c:pt idx="51">
                  <c:v>6.0185022098294148E-2</c:v>
                </c:pt>
                <c:pt idx="52">
                  <c:v>6.0166571269381672E-2</c:v>
                </c:pt>
                <c:pt idx="53">
                  <c:v>6.0149955247177055E-2</c:v>
                </c:pt>
                <c:pt idx="54">
                  <c:v>6.013499260624619E-2</c:v>
                </c:pt>
                <c:pt idx="55">
                  <c:v>6.0121519652651043E-2</c:v>
                </c:pt>
                <c:pt idx="56">
                  <c:v>6.0109388733009514E-2</c:v>
                </c:pt>
                <c:pt idx="57">
                  <c:v>6.0098466696207421E-2</c:v>
                </c:pt>
                <c:pt idx="58">
                  <c:v>6.0088633495785769E-2</c:v>
                </c:pt>
                <c:pt idx="59">
                  <c:v>6.0079780921566461E-2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'à 2 var'!$C$6</c:f>
              <c:strCache>
                <c:ptCount val="1"/>
                <c:pt idx="0">
                  <c:v>Tx à LT ( lt)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'à 2 var'!$A$7:$A$66</c:f>
              <c:numCache>
                <c:formatCode>General</c:formatCode>
                <c:ptCount val="6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</c:numCache>
            </c:numRef>
          </c:xVal>
          <c:yVal>
            <c:numRef>
              <c:f>'à 2 var'!$C$7:$C$66</c:f>
              <c:numCache>
                <c:formatCode>0.00%</c:formatCode>
                <c:ptCount val="60"/>
                <c:pt idx="0">
                  <c:v>0.08</c:v>
                </c:pt>
                <c:pt idx="1">
                  <c:v>7.8E-2</c:v>
                </c:pt>
                <c:pt idx="2">
                  <c:v>7.6200000000000004E-2</c:v>
                </c:pt>
                <c:pt idx="3">
                  <c:v>7.4580000000000007E-2</c:v>
                </c:pt>
                <c:pt idx="4">
                  <c:v>7.3122000000000006E-2</c:v>
                </c:pt>
                <c:pt idx="5">
                  <c:v>7.1809800000000007E-2</c:v>
                </c:pt>
                <c:pt idx="6">
                  <c:v>7.0628820000000009E-2</c:v>
                </c:pt>
                <c:pt idx="7">
                  <c:v>6.9565938000000008E-2</c:v>
                </c:pt>
                <c:pt idx="8">
                  <c:v>6.8609344200000005E-2</c:v>
                </c:pt>
                <c:pt idx="9">
                  <c:v>6.7748409780000005E-2</c:v>
                </c:pt>
                <c:pt idx="10">
                  <c:v>6.6973568802000005E-2</c:v>
                </c:pt>
                <c:pt idx="11">
                  <c:v>6.6276211921799999E-2</c:v>
                </c:pt>
                <c:pt idx="12">
                  <c:v>6.5648590729619996E-2</c:v>
                </c:pt>
                <c:pt idx="13">
                  <c:v>6.5083731656657998E-2</c:v>
                </c:pt>
                <c:pt idx="14">
                  <c:v>6.4575358490992191E-2</c:v>
                </c:pt>
                <c:pt idx="15">
                  <c:v>6.4117822641892974E-2</c:v>
                </c:pt>
                <c:pt idx="16">
                  <c:v>6.3706040377703679E-2</c:v>
                </c:pt>
                <c:pt idx="17">
                  <c:v>6.3335436339933313E-2</c:v>
                </c:pt>
                <c:pt idx="18">
                  <c:v>6.3001892705939977E-2</c:v>
                </c:pt>
                <c:pt idx="19">
                  <c:v>6.2701703435345979E-2</c:v>
                </c:pt>
                <c:pt idx="20">
                  <c:v>6.2431533091811382E-2</c:v>
                </c:pt>
                <c:pt idx="21">
                  <c:v>6.218837978263024E-2</c:v>
                </c:pt>
                <c:pt idx="22">
                  <c:v>6.1969541804367215E-2</c:v>
                </c:pt>
                <c:pt idx="23">
                  <c:v>6.1772587623930494E-2</c:v>
                </c:pt>
                <c:pt idx="24">
                  <c:v>6.1595328861537443E-2</c:v>
                </c:pt>
                <c:pt idx="25">
                  <c:v>6.1435795975383699E-2</c:v>
                </c:pt>
                <c:pt idx="26">
                  <c:v>6.1292216377845328E-2</c:v>
                </c:pt>
                <c:pt idx="27">
                  <c:v>6.1162994740060796E-2</c:v>
                </c:pt>
                <c:pt idx="28">
                  <c:v>6.1046695266054718E-2</c:v>
                </c:pt>
                <c:pt idx="29">
                  <c:v>6.0942025739449249E-2</c:v>
                </c:pt>
                <c:pt idx="30">
                  <c:v>6.0847823165504321E-2</c:v>
                </c:pt>
                <c:pt idx="31">
                  <c:v>6.0763040848953891E-2</c:v>
                </c:pt>
                <c:pt idx="32">
                  <c:v>6.0686736764058502E-2</c:v>
                </c:pt>
                <c:pt idx="33">
                  <c:v>6.0618063087652649E-2</c:v>
                </c:pt>
                <c:pt idx="34">
                  <c:v>6.0556256778887381E-2</c:v>
                </c:pt>
                <c:pt idx="35">
                  <c:v>6.0500631100998639E-2</c:v>
                </c:pt>
                <c:pt idx="36">
                  <c:v>6.0450567990898776E-2</c:v>
                </c:pt>
                <c:pt idx="37">
                  <c:v>6.0405511191808897E-2</c:v>
                </c:pt>
                <c:pt idx="38">
                  <c:v>6.036496007262801E-2</c:v>
                </c:pt>
                <c:pt idx="39">
                  <c:v>6.0328464065365212E-2</c:v>
                </c:pt>
                <c:pt idx="40">
                  <c:v>6.0295617658828689E-2</c:v>
                </c:pt>
                <c:pt idx="41">
                  <c:v>6.026605589294582E-2</c:v>
                </c:pt>
                <c:pt idx="42">
                  <c:v>6.0239450303651236E-2</c:v>
                </c:pt>
                <c:pt idx="43">
                  <c:v>6.0215505273286112E-2</c:v>
                </c:pt>
                <c:pt idx="44">
                  <c:v>6.0193954745957498E-2</c:v>
                </c:pt>
                <c:pt idx="45">
                  <c:v>6.0174559271361748E-2</c:v>
                </c:pt>
                <c:pt idx="46">
                  <c:v>6.0157103344225575E-2</c:v>
                </c:pt>
                <c:pt idx="47">
                  <c:v>6.0141393009803021E-2</c:v>
                </c:pt>
                <c:pt idx="48">
                  <c:v>6.0127253708822721E-2</c:v>
                </c:pt>
                <c:pt idx="49">
                  <c:v>6.0114528337940447E-2</c:v>
                </c:pt>
                <c:pt idx="50" formatCode="0.0000%">
                  <c:v>6.0103075504146404E-2</c:v>
                </c:pt>
                <c:pt idx="51">
                  <c:v>6.0092767953731765E-2</c:v>
                </c:pt>
                <c:pt idx="52">
                  <c:v>6.0083491158358586E-2</c:v>
                </c:pt>
                <c:pt idx="53">
                  <c:v>6.0075142042522726E-2</c:v>
                </c:pt>
                <c:pt idx="54">
                  <c:v>6.0067627838270451E-2</c:v>
                </c:pt>
                <c:pt idx="55">
                  <c:v>6.0060865054443406E-2</c:v>
                </c:pt>
                <c:pt idx="56">
                  <c:v>6.0054778548999065E-2</c:v>
                </c:pt>
                <c:pt idx="57">
                  <c:v>6.004930069409916E-2</c:v>
                </c:pt>
                <c:pt idx="58">
                  <c:v>6.0044370624689244E-2</c:v>
                </c:pt>
                <c:pt idx="59">
                  <c:v>6.0039933562220323E-2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034432"/>
        <c:axId val="65035008"/>
      </c:scatterChart>
      <c:valAx>
        <c:axId val="65034432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Périodes</a:t>
                </a:r>
              </a:p>
            </c:rich>
          </c:tx>
          <c:layout>
            <c:manualLayout>
              <c:xMode val="edge"/>
              <c:yMode val="edge"/>
              <c:x val="0.50299401197604787"/>
              <c:y val="0.898395721925133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35008"/>
        <c:crossesAt val="5.1999999999999998E-2"/>
        <c:crossBetween val="midCat"/>
        <c:majorUnit val="10"/>
      </c:valAx>
      <c:valAx>
        <c:axId val="65035008"/>
        <c:scaling>
          <c:orientation val="minMax"/>
          <c:max val="8.2000000000000003E-2"/>
          <c:min val="5.199999999999999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</a:t>
                </a:r>
              </a:p>
            </c:rich>
          </c:tx>
          <c:layout>
            <c:manualLayout>
              <c:xMode val="edge"/>
              <c:yMode val="edge"/>
              <c:x val="2.3952095808383235E-2"/>
              <c:y val="0.48395721925133689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34432"/>
        <c:crosses val="autoZero"/>
        <c:crossBetween val="midCat"/>
        <c:majorUnit val="5.0000000000000001E-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772455089820357"/>
          <c:y val="0.12566844919786097"/>
          <c:w val="0.32035928143712578"/>
          <c:h val="6.41711229946524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TAUX  SPOT à CT et LT</a:t>
            </a:r>
          </a:p>
        </c:rich>
      </c:tx>
      <c:layout>
        <c:manualLayout>
          <c:xMode val="edge"/>
          <c:yMode val="edge"/>
          <c:x val="0.38415608362855985"/>
          <c:y val="3.2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53980337345178"/>
          <c:y val="0.24800064583501519"/>
          <c:w val="0.83408193502711458"/>
          <c:h val="0.56800147917051869"/>
        </c:manualLayout>
      </c:layout>
      <c:scatterChart>
        <c:scatterStyle val="lineMarker"/>
        <c:varyColors val="0"/>
        <c:ser>
          <c:idx val="4"/>
          <c:order val="0"/>
          <c:tx>
            <c:strRef>
              <c:f>'à 2 var'!$E$6</c:f>
              <c:strCache>
                <c:ptCount val="1"/>
                <c:pt idx="0">
                  <c:v>Rt (ZC)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'à 2 var'!$A$8:$A$66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'à 2 var'!$E$8:$E$66</c:f>
              <c:numCache>
                <c:formatCode>0.00%</c:formatCode>
                <c:ptCount val="59"/>
                <c:pt idx="0">
                  <c:v>5.4999999999999938E-2</c:v>
                </c:pt>
                <c:pt idx="1">
                  <c:v>5.7497044913128903E-2</c:v>
                </c:pt>
                <c:pt idx="2">
                  <c:v>5.952746233459294E-2</c:v>
                </c:pt>
                <c:pt idx="3">
                  <c:v>6.117176504778632E-2</c:v>
                </c:pt>
                <c:pt idx="4">
                  <c:v>6.2496500386078235E-2</c:v>
                </c:pt>
                <c:pt idx="5">
                  <c:v>6.3556768356062499E-2</c:v>
                </c:pt>
                <c:pt idx="6">
                  <c:v>6.43982528967455E-2</c:v>
                </c:pt>
                <c:pt idx="7">
                  <c:v>6.5058870959399995E-2</c:v>
                </c:pt>
                <c:pt idx="8">
                  <c:v>6.5570118254514087E-2</c:v>
                </c:pt>
                <c:pt idx="9">
                  <c:v>6.5958172053699471E-2</c:v>
                </c:pt>
                <c:pt idx="10">
                  <c:v>6.6244797964482682E-2</c:v>
                </c:pt>
                <c:pt idx="11">
                  <c:v>6.6448097575745768E-2</c:v>
                </c:pt>
                <c:pt idx="12">
                  <c:v>6.6583126288648264E-2</c:v>
                </c:pt>
                <c:pt idx="13">
                  <c:v>6.6662404821814292E-2</c:v>
                </c:pt>
                <c:pt idx="14">
                  <c:v>6.6696343343912945E-2</c:v>
                </c:pt>
                <c:pt idx="15">
                  <c:v>6.6693593615493985E-2</c:v>
                </c:pt>
                <c:pt idx="16">
                  <c:v>6.6661341682802577E-2</c:v>
                </c:pt>
                <c:pt idx="17">
                  <c:v>6.6605551390905182E-2</c:v>
                </c:pt>
                <c:pt idx="18">
                  <c:v>6.6531167147542591E-2</c:v>
                </c:pt>
                <c:pt idx="19">
                  <c:v>6.6442282879565662E-2</c:v>
                </c:pt>
                <c:pt idx="20">
                  <c:v>6.6342282909702899E-2</c:v>
                </c:pt>
                <c:pt idx="21">
                  <c:v>6.6233959488111616E-2</c:v>
                </c:pt>
                <c:pt idx="22">
                  <c:v>6.6119610898013104E-2</c:v>
                </c:pt>
                <c:pt idx="23">
                  <c:v>6.600112338405939E-2</c:v>
                </c:pt>
                <c:pt idx="24">
                  <c:v>6.5880039599174545E-2</c:v>
                </c:pt>
                <c:pt idx="25">
                  <c:v>6.5757615808973213E-2</c:v>
                </c:pt>
                <c:pt idx="26">
                  <c:v>6.5634869715199162E-2</c:v>
                </c:pt>
                <c:pt idx="27">
                  <c:v>6.5512620446877667E-2</c:v>
                </c:pt>
                <c:pt idx="28">
                  <c:v>6.5391522008618752E-2</c:v>
                </c:pt>
                <c:pt idx="29">
                  <c:v>6.5272091260386356E-2</c:v>
                </c:pt>
                <c:pt idx="30">
                  <c:v>6.5154731324403192E-2</c:v>
                </c:pt>
                <c:pt idx="31">
                  <c:v>6.5039751166377835E-2</c:v>
                </c:pt>
                <c:pt idx="32">
                  <c:v>6.492738197476533E-2</c:v>
                </c:pt>
                <c:pt idx="33">
                  <c:v>6.4817790858994417E-2</c:v>
                </c:pt>
                <c:pt idx="34">
                  <c:v>6.4711092302010442E-2</c:v>
                </c:pt>
                <c:pt idx="35">
                  <c:v>6.4607357731158999E-2</c:v>
                </c:pt>
                <c:pt idx="36">
                  <c:v>6.4506623511970673E-2</c:v>
                </c:pt>
                <c:pt idx="37">
                  <c:v>6.4408897619778527E-2</c:v>
                </c:pt>
                <c:pt idx="38">
                  <c:v>6.4314165202688622E-2</c:v>
                </c:pt>
                <c:pt idx="39">
                  <c:v>6.4222393214808715E-2</c:v>
                </c:pt>
                <c:pt idx="40">
                  <c:v>6.4133534269727566E-2</c:v>
                </c:pt>
                <c:pt idx="41">
                  <c:v>6.4047529840039141E-2</c:v>
                </c:pt>
                <c:pt idx="42">
                  <c:v>6.3964312908472376E-2</c:v>
                </c:pt>
                <c:pt idx="43">
                  <c:v>6.3883810159230281E-2</c:v>
                </c:pt>
                <c:pt idx="44">
                  <c:v>6.3805943783948438E-2</c:v>
                </c:pt>
                <c:pt idx="45">
                  <c:v>6.3730632964773548E-2</c:v>
                </c:pt>
                <c:pt idx="46">
                  <c:v>6.3657795087084468E-2</c:v>
                </c:pt>
                <c:pt idx="47">
                  <c:v>6.3587346725996419E-2</c:v>
                </c:pt>
                <c:pt idx="48">
                  <c:v>6.3519204443750921E-2</c:v>
                </c:pt>
                <c:pt idx="49" formatCode="0.0000%">
                  <c:v>6.3453285429193818E-2</c:v>
                </c:pt>
                <c:pt idx="50">
                  <c:v>6.3389508005563311E-2</c:v>
                </c:pt>
                <c:pt idx="51">
                  <c:v>6.3327792028644359E-2</c:v>
                </c:pt>
                <c:pt idx="52">
                  <c:v>6.3268059193828385E-2</c:v>
                </c:pt>
                <c:pt idx="53">
                  <c:v>6.3210233267653626E-2</c:v>
                </c:pt>
                <c:pt idx="54">
                  <c:v>6.315424025692673E-2</c:v>
                </c:pt>
                <c:pt idx="55">
                  <c:v>6.3100008526411955E-2</c:v>
                </c:pt>
                <c:pt idx="56">
                  <c:v>6.3047468874324331E-2</c:v>
                </c:pt>
                <c:pt idx="57">
                  <c:v>6.2996554573362173E-2</c:v>
                </c:pt>
                <c:pt idx="58">
                  <c:v>6.2947201383771745E-2</c:v>
                </c:pt>
              </c:numCache>
            </c:numRef>
          </c:yVal>
          <c:smooth val="0"/>
        </c:ser>
        <c:ser>
          <c:idx val="6"/>
          <c:order val="1"/>
          <c:tx>
            <c:strRef>
              <c:f>'à 2 var'!$G$6</c:f>
              <c:strCache>
                <c:ptCount val="1"/>
                <c:pt idx="0">
                  <c:v>Taux actu (IF)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'à 2 var'!$A$8:$A$66</c:f>
              <c:numCache>
                <c:formatCode>General</c:formatCode>
                <c:ptCount val="5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</c:numCache>
            </c:numRef>
          </c:xVal>
          <c:yVal>
            <c:numRef>
              <c:f>'à 2 var'!$G$8:$G$66</c:f>
              <c:numCache>
                <c:formatCode>0.000%</c:formatCode>
                <c:ptCount val="59"/>
                <c:pt idx="0">
                  <c:v>5.5E-2</c:v>
                </c:pt>
                <c:pt idx="1">
                  <c:v>5.7418805689311458E-2</c:v>
                </c:pt>
                <c:pt idx="2">
                  <c:v>5.9347748992325311E-2</c:v>
                </c:pt>
                <c:pt idx="3">
                  <c:v>6.0881135016837451E-2</c:v>
                </c:pt>
                <c:pt idx="4">
                  <c:v>6.2095155414368719E-2</c:v>
                </c:pt>
                <c:pt idx="5">
                  <c:v>6.305151414319532E-2</c:v>
                </c:pt>
                <c:pt idx="6">
                  <c:v>6.3800238858545466E-2</c:v>
                </c:pt>
                <c:pt idx="7">
                  <c:v>6.4381902355423959E-2</c:v>
                </c:pt>
                <c:pt idx="8">
                  <c:v>6.4829400981561758E-2</c:v>
                </c:pt>
                <c:pt idx="9">
                  <c:v>6.5169390662727311E-2</c:v>
                </c:pt>
                <c:pt idx="10">
                  <c:v>6.54234525577857E-2</c:v>
                </c:pt>
                <c:pt idx="11">
                  <c:v>6.5609041955536629E-2</c:v>
                </c:pt>
                <c:pt idx="12">
                  <c:v>6.5740261668578492E-2</c:v>
                </c:pt>
                <c:pt idx="13">
                  <c:v>6.5828492491491808E-2</c:v>
                </c:pt>
                <c:pt idx="14">
                  <c:v>6.5882906899486171E-2</c:v>
                </c:pt>
                <c:pt idx="15">
                  <c:v>6.591088727114558E-2</c:v>
                </c:pt>
                <c:pt idx="16">
                  <c:v>6.5918365697789971E-2</c:v>
                </c:pt>
                <c:pt idx="17">
                  <c:v>6.5910102605726939E-2</c:v>
                </c:pt>
                <c:pt idx="18">
                  <c:v>6.5889905436332219E-2</c:v>
                </c:pt>
                <c:pt idx="19">
                  <c:v>6.5860818536814136E-2</c:v>
                </c:pt>
                <c:pt idx="20">
                  <c:v>6.5825264630805069E-2</c:v>
                </c:pt>
                <c:pt idx="21">
                  <c:v>6.5785166865688582E-2</c:v>
                </c:pt>
                <c:pt idx="22">
                  <c:v>6.5742045186461207E-2</c:v>
                </c:pt>
                <c:pt idx="23">
                  <c:v>6.5697094698193181E-2</c:v>
                </c:pt>
                <c:pt idx="24">
                  <c:v>6.5651249081689844E-2</c:v>
                </c:pt>
                <c:pt idx="25">
                  <c:v>6.5605231900428329E-2</c:v>
                </c:pt>
                <c:pt idx="26">
                  <c:v>6.5559598101089245E-2</c:v>
                </c:pt>
                <c:pt idx="27">
                  <c:v>6.5514767573696231E-2</c:v>
                </c:pt>
                <c:pt idx="28">
                  <c:v>6.5471052282755293E-2</c:v>
                </c:pt>
                <c:pt idx="29">
                  <c:v>6.5428678193029777E-2</c:v>
                </c:pt>
                <c:pt idx="30">
                  <c:v>6.538780298037139E-2</c:v>
                </c:pt>
                <c:pt idx="31">
                  <c:v>6.5348530329204957E-2</c:v>
                </c:pt>
                <c:pt idx="32">
                  <c:v>6.5310921465471239E-2</c:v>
                </c:pt>
                <c:pt idx="33">
                  <c:v>6.5275004450265017E-2</c:v>
                </c:pt>
                <c:pt idx="34">
                  <c:v>6.5240781659473557E-2</c:v>
                </c:pt>
                <c:pt idx="35">
                  <c:v>6.5208235793915659E-2</c:v>
                </c:pt>
                <c:pt idx="36">
                  <c:v>6.5177334699128009E-2</c:v>
                </c:pt>
                <c:pt idx="37">
                  <c:v>6.5148035221081368E-2</c:v>
                </c:pt>
                <c:pt idx="38">
                  <c:v>6.512028628131783E-2</c:v>
                </c:pt>
                <c:pt idx="39">
                  <c:v>6.5094031320363177E-2</c:v>
                </c:pt>
                <c:pt idx="40">
                  <c:v>6.5069210230206398E-2</c:v>
                </c:pt>
                <c:pt idx="41">
                  <c:v>6.5045760873892133E-2</c:v>
                </c:pt>
                <c:pt idx="42">
                  <c:v>6.5023620271831506E-2</c:v>
                </c:pt>
                <c:pt idx="43">
                  <c:v>6.5002725519465843E-2</c:v>
                </c:pt>
                <c:pt idx="44">
                  <c:v>6.4983014488769086E-2</c:v>
                </c:pt>
                <c:pt idx="45">
                  <c:v>6.4964426356201033E-2</c:v>
                </c:pt>
                <c:pt idx="46">
                  <c:v>6.4946901991707051E-2</c:v>
                </c:pt>
                <c:pt idx="47">
                  <c:v>6.4930384236831395E-2</c:v>
                </c:pt>
                <c:pt idx="48">
                  <c:v>6.4914818094700788E-2</c:v>
                </c:pt>
                <c:pt idx="49" formatCode="0.0000%">
                  <c:v>6.4900150850334182E-2</c:v>
                </c:pt>
                <c:pt idx="50">
                  <c:v>6.4886332136194325E-2</c:v>
                </c:pt>
                <c:pt idx="51">
                  <c:v>6.4873313955065459E-2</c:v>
                </c:pt>
                <c:pt idx="52">
                  <c:v>6.4861050669985376E-2</c:v>
                </c:pt>
                <c:pt idx="53">
                  <c:v>6.4849498969087538E-2</c:v>
                </c:pt>
                <c:pt idx="54">
                  <c:v>6.4838617811645127E-2</c:v>
                </c:pt>
                <c:pt idx="55">
                  <c:v>6.4828368360378308E-2</c:v>
                </c:pt>
                <c:pt idx="56">
                  <c:v>6.4818713904040148E-2</c:v>
                </c:pt>
                <c:pt idx="57">
                  <c:v>6.4809619773488647E-2</c:v>
                </c:pt>
                <c:pt idx="58">
                  <c:v>6.4801053253768837E-2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717312"/>
        <c:axId val="122717888"/>
      </c:scatterChart>
      <c:valAx>
        <c:axId val="122717312"/>
        <c:scaling>
          <c:orientation val="minMax"/>
          <c:max val="60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Périodes</a:t>
                </a:r>
              </a:p>
            </c:rich>
          </c:tx>
          <c:layout>
            <c:manualLayout>
              <c:xMode val="edge"/>
              <c:yMode val="edge"/>
              <c:x val="0.50373770543256091"/>
              <c:y val="0.898668906386701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17888"/>
        <c:crossesAt val="5.1999999999999998E-2"/>
        <c:crossBetween val="midCat"/>
        <c:majorUnit val="10"/>
      </c:valAx>
      <c:valAx>
        <c:axId val="122717888"/>
        <c:scaling>
          <c:orientation val="minMax"/>
          <c:max val="8.2000000000000003E-2"/>
          <c:min val="5.199999999999999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Taux</a:t>
                </a:r>
              </a:p>
            </c:rich>
          </c:tx>
          <c:layout>
            <c:manualLayout>
              <c:xMode val="edge"/>
              <c:yMode val="edge"/>
              <c:x val="2.391629297458894E-2"/>
              <c:y val="0.482667786526684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2717312"/>
        <c:crosses val="autoZero"/>
        <c:crossBetween val="midCat"/>
        <c:majorUnit val="5.0000000000000001E-3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9910376673767795"/>
          <c:y val="0.1253336132983377"/>
          <c:w val="0.29895413297553047"/>
          <c:h val="6.40002799650043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6</xdr:row>
      <xdr:rowOff>9525</xdr:rowOff>
    </xdr:from>
    <xdr:to>
      <xdr:col>15</xdr:col>
      <xdr:colOff>542925</xdr:colOff>
      <xdr:row>28</xdr:row>
      <xdr:rowOff>0</xdr:rowOff>
    </xdr:to>
    <xdr:graphicFrame macro="">
      <xdr:nvGraphicFramePr>
        <xdr:cNvPr id="10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1</xdr:row>
      <xdr:rowOff>38100</xdr:rowOff>
    </xdr:from>
    <xdr:to>
      <xdr:col>17</xdr:col>
      <xdr:colOff>409575</xdr:colOff>
      <xdr:row>23</xdr:row>
      <xdr:rowOff>38100</xdr:rowOff>
    </xdr:to>
    <xdr:graphicFrame macro="">
      <xdr:nvGraphicFramePr>
        <xdr:cNvPr id="207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</xdr:colOff>
      <xdr:row>23</xdr:row>
      <xdr:rowOff>142875</xdr:rowOff>
    </xdr:from>
    <xdr:to>
      <xdr:col>17</xdr:col>
      <xdr:colOff>400050</xdr:colOff>
      <xdr:row>45</xdr:row>
      <xdr:rowOff>152400</xdr:rowOff>
    </xdr:to>
    <xdr:graphicFrame macro="">
      <xdr:nvGraphicFramePr>
        <xdr:cNvPr id="20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pane ySplit="7920" topLeftCell="A53"/>
      <selection activeCell="A2" sqref="A2"/>
      <selection pane="bottomLeft" activeCell="H54" sqref="H54"/>
    </sheetView>
  </sheetViews>
  <sheetFormatPr baseColWidth="10" defaultRowHeight="13.2" x14ac:dyDescent="0.25"/>
  <cols>
    <col min="3" max="3" width="1.5546875" customWidth="1"/>
    <col min="4" max="4" width="12.5546875" customWidth="1"/>
    <col min="7" max="7" width="14.44140625" customWidth="1"/>
  </cols>
  <sheetData>
    <row r="1" spans="1:13" ht="13.8" thickBot="1" x14ac:dyDescent="0.3"/>
    <row r="2" spans="1:13" x14ac:dyDescent="0.25">
      <c r="D2" s="8" t="s">
        <v>2</v>
      </c>
      <c r="E2" s="9">
        <v>0.05</v>
      </c>
      <c r="F2" s="10" t="s">
        <v>4</v>
      </c>
      <c r="G2" s="11">
        <v>0.06</v>
      </c>
    </row>
    <row r="3" spans="1:13" x14ac:dyDescent="0.25">
      <c r="D3" s="12" t="s">
        <v>3</v>
      </c>
      <c r="E3" s="13">
        <v>0.2</v>
      </c>
      <c r="F3" s="13" t="s">
        <v>5</v>
      </c>
      <c r="G3" s="14">
        <v>6.5000000000000002E-2</v>
      </c>
    </row>
    <row r="4" spans="1:13" ht="13.8" thickBot="1" x14ac:dyDescent="0.3">
      <c r="D4" s="15" t="s">
        <v>8</v>
      </c>
      <c r="E4" s="18">
        <v>1</v>
      </c>
      <c r="F4" s="16"/>
      <c r="G4" s="17"/>
    </row>
    <row r="6" spans="1:13" s="1" customFormat="1" x14ac:dyDescent="0.25">
      <c r="A6" s="5" t="s">
        <v>0</v>
      </c>
      <c r="B6" s="5" t="s">
        <v>9</v>
      </c>
      <c r="C6" s="5"/>
      <c r="D6" s="5" t="s">
        <v>6</v>
      </c>
      <c r="E6" s="5" t="s">
        <v>14</v>
      </c>
      <c r="F6" s="5" t="s">
        <v>7</v>
      </c>
      <c r="G6" s="5" t="s">
        <v>1</v>
      </c>
    </row>
    <row r="7" spans="1:13" x14ac:dyDescent="0.25">
      <c r="A7" s="2">
        <v>0</v>
      </c>
      <c r="B7" s="3">
        <f>E2</f>
        <v>0.05</v>
      </c>
      <c r="D7" s="4">
        <f>E4</f>
        <v>1</v>
      </c>
      <c r="G7" s="3"/>
    </row>
    <row r="8" spans="1:13" x14ac:dyDescent="0.25">
      <c r="A8" s="2">
        <v>1</v>
      </c>
      <c r="B8" s="4">
        <f>B7+$E$3*($G$2-B7)</f>
        <v>5.2000000000000005E-2</v>
      </c>
      <c r="D8" s="6">
        <f>D7/(1+B7)</f>
        <v>0.95238095238095233</v>
      </c>
      <c r="E8" s="3">
        <f>($E$4/D8)^(1/A8)-1</f>
        <v>5.0000000000000044E-2</v>
      </c>
      <c r="F8" s="4">
        <f>($G$3*(SUM($D$8:D8))+D8)*$E$4</f>
        <v>1.0142857142857142</v>
      </c>
      <c r="G8" s="7">
        <f>B7</f>
        <v>0.05</v>
      </c>
      <c r="M8" s="3">
        <f t="shared" ref="M8:M39" si="0">-$G$3*$E$4</f>
        <v>-6.5000000000000002E-2</v>
      </c>
    </row>
    <row r="9" spans="1:13" x14ac:dyDescent="0.25">
      <c r="A9" s="2">
        <v>2</v>
      </c>
      <c r="B9" s="4">
        <f>B8+$E$3*($G$2-B8)</f>
        <v>5.3600000000000002E-2</v>
      </c>
      <c r="D9" s="6">
        <f>D8/(1+B8)</f>
        <v>0.9053050878145934</v>
      </c>
      <c r="E9" s="3">
        <f>($E$4/D9)^(1/A9)-1</f>
        <v>5.0999524262499429E-2</v>
      </c>
      <c r="F9" s="4">
        <f>($G$3*(SUM($D$8:D9))+D9)*$E$4</f>
        <v>1.0260546804273039</v>
      </c>
      <c r="G9" s="7">
        <f>IRR((F9,(INDEX($M$8:$M$66,61-A9):$M$67)),G8)</f>
        <v>5.0968434779387062E-2</v>
      </c>
      <c r="M9" s="3">
        <f t="shared" si="0"/>
        <v>-6.5000000000000002E-2</v>
      </c>
    </row>
    <row r="10" spans="1:13" x14ac:dyDescent="0.25">
      <c r="A10" s="2">
        <v>3</v>
      </c>
      <c r="B10" s="4">
        <f>B9+$E$3*($G$2-B9)</f>
        <v>5.4879999999999998E-2</v>
      </c>
      <c r="D10" s="6">
        <f>D9/(1+B9)</f>
        <v>0.85924932404574161</v>
      </c>
      <c r="E10" s="3">
        <f>($E$4/D10)^(1/A10)-1</f>
        <v>5.186563556429058E-2</v>
      </c>
      <c r="F10" s="4">
        <f>($G$3*(SUM($D$8:D10))+D10)*$E$4</f>
        <v>1.0358501227214254</v>
      </c>
      <c r="G10" s="7">
        <f>IRR((F10,(INDEX($M$8:$M$66,61-A10):$M$67)),G9)</f>
        <v>5.1791316826740097E-2</v>
      </c>
      <c r="M10" s="3">
        <f t="shared" si="0"/>
        <v>-6.5000000000000002E-2</v>
      </c>
    </row>
    <row r="11" spans="1:13" x14ac:dyDescent="0.25">
      <c r="A11" s="2">
        <v>4</v>
      </c>
      <c r="B11" s="4">
        <f t="shared" ref="B11:B66" si="1">B10+$E$3*($G$2-B10)</f>
        <v>5.5903999999999995E-2</v>
      </c>
      <c r="D11" s="6">
        <f t="shared" ref="D11:D66" si="2">D10/(1+B10)</f>
        <v>0.81454698548246396</v>
      </c>
      <c r="E11" s="3">
        <f t="shared" ref="E11:E66" si="3">($E$4/D11)^(1/A11)-1</f>
        <v>5.2618418178203674E-2</v>
      </c>
      <c r="F11" s="4">
        <f>($G$3*(SUM($D$8:D11))+D11)*$E$4</f>
        <v>1.0440933382145079</v>
      </c>
      <c r="G11" s="7">
        <f>IRR((F11,(INDEX($M$8:$M$66,61-A11):$M$67)),G10)</f>
        <v>5.2493065499141123E-2</v>
      </c>
      <c r="M11" s="3">
        <f t="shared" si="0"/>
        <v>-6.5000000000000002E-2</v>
      </c>
    </row>
    <row r="12" spans="1:13" x14ac:dyDescent="0.25">
      <c r="A12" s="2">
        <v>5</v>
      </c>
      <c r="B12" s="4">
        <f t="shared" si="1"/>
        <v>5.6723199999999994E-2</v>
      </c>
      <c r="D12" s="6">
        <f t="shared" si="2"/>
        <v>0.7714214412318392</v>
      </c>
      <c r="E12" s="3">
        <f t="shared" si="3"/>
        <v>5.3274715641827841E-2</v>
      </c>
      <c r="F12" s="4">
        <f>($G$3*(SUM($D$8:D12))+D12)*$E$4</f>
        <v>1.0511101876439526</v>
      </c>
      <c r="G12" s="7">
        <f>IRR((F12,(INDEX($M$8:$M$66,61-A12):$M$67)),G11)</f>
        <v>5.3093697378902904E-2</v>
      </c>
      <c r="M12" s="3">
        <f t="shared" si="0"/>
        <v>-6.5000000000000002E-2</v>
      </c>
    </row>
    <row r="13" spans="1:13" x14ac:dyDescent="0.25">
      <c r="A13" s="2">
        <v>6</v>
      </c>
      <c r="B13" s="4">
        <f t="shared" si="1"/>
        <v>5.7378559999999995E-2</v>
      </c>
      <c r="D13" s="6">
        <f t="shared" si="2"/>
        <v>0.73001278029273819</v>
      </c>
      <c r="E13" s="3">
        <f t="shared" si="3"/>
        <v>5.3848680534451576E-2</v>
      </c>
      <c r="F13" s="4">
        <f>($G$3*(SUM($D$8:D13))+D13)*$E$4</f>
        <v>1.0571523574238797</v>
      </c>
      <c r="G13" s="7">
        <f>IRR((F13,(INDEX($M$8:$M$66,61-A13):$M$67)),G12)</f>
        <v>5.3609671654646585E-2</v>
      </c>
      <c r="M13" s="3">
        <f t="shared" si="0"/>
        <v>-6.5000000000000002E-2</v>
      </c>
    </row>
    <row r="14" spans="1:13" x14ac:dyDescent="0.25">
      <c r="A14" s="2">
        <v>7</v>
      </c>
      <c r="B14" s="4">
        <f t="shared" si="1"/>
        <v>5.7902847999999993E-2</v>
      </c>
      <c r="D14" s="6">
        <f t="shared" si="2"/>
        <v>0.69039869722035796</v>
      </c>
      <c r="E14" s="3">
        <f t="shared" si="3"/>
        <v>5.4352226646764867E-2</v>
      </c>
      <c r="F14" s="4">
        <f>($G$3*(SUM($D$8:D14))+D14)*$E$4</f>
        <v>1.0624141896708226</v>
      </c>
      <c r="G14" s="7">
        <f>IRR((F14,(INDEX($M$8:$M$66,61-A14):$M$67)),G13)</f>
        <v>5.4054560187199563E-2</v>
      </c>
      <c r="M14" s="3">
        <f t="shared" si="0"/>
        <v>-6.5000000000000002E-2</v>
      </c>
    </row>
    <row r="15" spans="1:13" x14ac:dyDescent="0.25">
      <c r="A15" s="2">
        <v>8</v>
      </c>
      <c r="B15" s="4">
        <f t="shared" si="1"/>
        <v>5.8322278399999997E-2</v>
      </c>
      <c r="D15" s="6">
        <f t="shared" si="2"/>
        <v>0.65261068020147539</v>
      </c>
      <c r="E15" s="3">
        <f t="shared" si="3"/>
        <v>5.4795401789285769E-2</v>
      </c>
      <c r="F15" s="4">
        <f>($G$3*(SUM($D$8:D15))+D15)*$E$4</f>
        <v>1.067045866865036</v>
      </c>
      <c r="G15" s="7">
        <f>IRR((F15,(INDEX($M$8:$M$66,61-A15):$M$67)),G14)</f>
        <v>5.4439582829364452E-2</v>
      </c>
      <c r="M15" s="3">
        <f t="shared" si="0"/>
        <v>-6.5000000000000002E-2</v>
      </c>
    </row>
    <row r="16" spans="1:13" x14ac:dyDescent="0.25">
      <c r="A16" s="2">
        <v>9</v>
      </c>
      <c r="B16" s="4">
        <f t="shared" si="1"/>
        <v>5.8657822719999995E-2</v>
      </c>
      <c r="D16" s="6">
        <f t="shared" si="2"/>
        <v>0.61664645403488039</v>
      </c>
      <c r="E16" s="3">
        <f t="shared" si="3"/>
        <v>5.5186695837025734E-2</v>
      </c>
      <c r="F16" s="4">
        <f>($G$3*(SUM($D$8:D16))+D16)*$E$4</f>
        <v>1.0711636602107082</v>
      </c>
      <c r="G16" s="7">
        <f>IRR((F16,(INDEX($M$8:$M$66,61-A16):$M$67)),G15)</f>
        <v>5.4774037720539015E-2</v>
      </c>
      <c r="M16" s="3">
        <f t="shared" si="0"/>
        <v>-6.5000000000000002E-2</v>
      </c>
    </row>
    <row r="17" spans="1:13" x14ac:dyDescent="0.25">
      <c r="A17" s="2">
        <v>10</v>
      </c>
      <c r="B17" s="4">
        <f t="shared" si="1"/>
        <v>5.8926258175999995E-2</v>
      </c>
      <c r="D17" s="6">
        <f t="shared" si="2"/>
        <v>0.58247947618290508</v>
      </c>
      <c r="E17" s="3">
        <f t="shared" si="3"/>
        <v>5.5533295757709711E-2</v>
      </c>
      <c r="F17" s="4">
        <f>($G$3*(SUM($D$8:D17))+D17)*$E$4</f>
        <v>1.0748578483106217</v>
      </c>
      <c r="G17" s="7">
        <f>IRR((F17,(INDEX($M$8:$M$66,61-A17):$M$67)),G16)</f>
        <v>5.5065648806886136E-2</v>
      </c>
      <c r="M17" s="3">
        <f t="shared" si="0"/>
        <v>-6.5000000000000002E-2</v>
      </c>
    </row>
    <row r="18" spans="1:13" x14ac:dyDescent="0.25">
      <c r="A18" s="2">
        <v>11</v>
      </c>
      <c r="B18" s="4">
        <f t="shared" si="1"/>
        <v>5.9141006540799998E-2</v>
      </c>
      <c r="D18" s="6">
        <f t="shared" si="2"/>
        <v>0.55006613698127171</v>
      </c>
      <c r="E18" s="3">
        <f t="shared" si="3"/>
        <v>5.5841297123789824E-2</v>
      </c>
      <c r="F18" s="4">
        <f>($G$3*(SUM($D$8:D18))+D18)*$E$4</f>
        <v>1.0781988080127709</v>
      </c>
      <c r="G18" s="7">
        <f>IRR((F18,(INDEX($M$8:$M$66,61-A18):$M$67)),G17)</f>
        <v>5.5320847561524333E-2</v>
      </c>
      <c r="M18" s="3">
        <f t="shared" si="0"/>
        <v>-6.5000000000000002E-2</v>
      </c>
    </row>
    <row r="19" spans="1:13" x14ac:dyDescent="0.25">
      <c r="A19" s="2">
        <v>12</v>
      </c>
      <c r="B19" s="4">
        <f t="shared" si="1"/>
        <v>5.9312805232640001E-2</v>
      </c>
      <c r="D19" s="6">
        <f t="shared" si="2"/>
        <v>0.51935118514371503</v>
      </c>
      <c r="E19" s="3">
        <f t="shared" si="3"/>
        <v>5.6115879823136261E-2</v>
      </c>
      <c r="F19" s="4">
        <f>($G$3*(SUM($D$8:D19))+D19)*$E$4</f>
        <v>1.0812416832095559</v>
      </c>
      <c r="G19" s="7">
        <f>IRR((F19,(INDEX($M$8:$M$66,61-A19):$M$67)),G18)</f>
        <v>5.5545002051406334E-2</v>
      </c>
      <c r="M19" s="3">
        <f t="shared" si="0"/>
        <v>-6.5000000000000002E-2</v>
      </c>
    </row>
    <row r="20" spans="1:13" x14ac:dyDescent="0.25">
      <c r="A20" s="2">
        <v>13</v>
      </c>
      <c r="B20" s="4">
        <f t="shared" si="1"/>
        <v>5.9450244186112E-2</v>
      </c>
      <c r="D20" s="6">
        <f t="shared" si="2"/>
        <v>0.49027178995505322</v>
      </c>
      <c r="E20" s="3">
        <f t="shared" si="3"/>
        <v>5.636145425536121E-2</v>
      </c>
      <c r="F20" s="4">
        <f>($G$3*(SUM($D$8:D20))+D20)*$E$4</f>
        <v>1.0840299543679723</v>
      </c>
      <c r="G20" s="7">
        <f>IRR((F20,(INDEX($M$8:$M$66,61-A20):$M$67)),G19)</f>
        <v>5.5742603655827283E-2</v>
      </c>
      <c r="M20" s="3">
        <f t="shared" si="0"/>
        <v>-6.5000000000000002E-2</v>
      </c>
    </row>
    <row r="21" spans="1:13" x14ac:dyDescent="0.25">
      <c r="A21" s="2">
        <v>14</v>
      </c>
      <c r="B21" s="4">
        <f t="shared" si="1"/>
        <v>5.9560195348889601E-2</v>
      </c>
      <c r="D21" s="6">
        <f t="shared" si="2"/>
        <v>0.46276056157001361</v>
      </c>
      <c r="E21" s="3">
        <f t="shared" si="3"/>
        <v>5.658178315235407E-2</v>
      </c>
      <c r="F21" s="4">
        <f>($G$3*(SUM($D$8:D21))+D21)*$E$4</f>
        <v>1.0865981624849836</v>
      </c>
      <c r="G21" s="7">
        <f>IRR((F21,(INDEX($M$8:$M$66,61-A21):$M$67)),G20)</f>
        <v>5.5917419589978534E-2</v>
      </c>
      <c r="M21" s="3">
        <f t="shared" si="0"/>
        <v>-6.5000000000000002E-2</v>
      </c>
    </row>
    <row r="22" spans="1:13" x14ac:dyDescent="0.25">
      <c r="A22" s="2">
        <v>15</v>
      </c>
      <c r="B22" s="4">
        <f t="shared" si="1"/>
        <v>5.9648156279111679E-2</v>
      </c>
      <c r="D22" s="6">
        <f t="shared" si="2"/>
        <v>0.43674777856074226</v>
      </c>
      <c r="E22" s="3">
        <f t="shared" si="3"/>
        <v>5.6780083233678669E-2</v>
      </c>
      <c r="F22" s="4">
        <f>($G$3*(SUM($D$8:D22))+D22)*$E$4</f>
        <v>1.0889739850821605</v>
      </c>
      <c r="G22" s="7">
        <f>IRR((F22,(INDEX($M$8:$M$66,61-A22):$M$67)),G21)</f>
        <v>5.6072617731453445E-2</v>
      </c>
      <c r="M22" s="3">
        <f t="shared" si="0"/>
        <v>-6.5000000000000002E-2</v>
      </c>
    </row>
    <row r="23" spans="1:13" x14ac:dyDescent="0.25">
      <c r="A23" s="2">
        <v>16</v>
      </c>
      <c r="B23" s="4">
        <f t="shared" si="1"/>
        <v>5.9718525023289344E-2</v>
      </c>
      <c r="D23" s="6">
        <f t="shared" si="2"/>
        <v>0.41216301465040517</v>
      </c>
      <c r="E23" s="3">
        <f t="shared" si="3"/>
        <v>5.6959110154748416E-2</v>
      </c>
      <c r="F23" s="4">
        <f>($G$3*(SUM($D$8:D23))+D23)*$E$4</f>
        <v>1.0911798171240998</v>
      </c>
      <c r="G23" s="7">
        <f>IRR((F23,(INDEX($M$8:$M$66,61-A23):$M$67)),G22)</f>
        <v>5.6210868956980686E-2</v>
      </c>
      <c r="M23" s="3">
        <f t="shared" si="0"/>
        <v>-6.5000000000000002E-2</v>
      </c>
    </row>
    <row r="24" spans="1:13" x14ac:dyDescent="0.25">
      <c r="A24" s="2">
        <v>17</v>
      </c>
      <c r="B24" s="4">
        <f t="shared" si="1"/>
        <v>5.9774820018631478E-2</v>
      </c>
      <c r="D24" s="6">
        <f t="shared" si="2"/>
        <v>0.38893631178274163</v>
      </c>
      <c r="E24" s="3">
        <f t="shared" si="3"/>
        <v>5.7121229593004585E-2</v>
      </c>
      <c r="F24" s="4">
        <f>($G$3*(SUM($D$8:D24))+D24)*$E$4</f>
        <v>1.0932339745223143</v>
      </c>
      <c r="G24" s="7">
        <f>IRR((F24,(INDEX($M$8:$M$66,61-A24):$M$67)),G23)</f>
        <v>5.6334431180136368E-2</v>
      </c>
      <c r="M24" s="3">
        <f t="shared" si="0"/>
        <v>-6.5000000000000002E-2</v>
      </c>
    </row>
    <row r="25" spans="1:13" x14ac:dyDescent="0.25">
      <c r="A25" s="2">
        <v>18</v>
      </c>
      <c r="B25" s="4">
        <f t="shared" si="1"/>
        <v>5.9819856014905179E-2</v>
      </c>
      <c r="D25" s="6">
        <f t="shared" si="2"/>
        <v>0.36699901189943718</v>
      </c>
      <c r="E25" s="3">
        <f t="shared" si="3"/>
        <v>5.7268476817220915E-2</v>
      </c>
      <c r="F25" s="4">
        <f>($G$3*(SUM($D$8:D25))+D25)*$E$4</f>
        <v>1.0951516104124734</v>
      </c>
      <c r="G25" s="7">
        <f>IRR((F25,(INDEX($M$8:$M$66,61-A25):$M$67)),G24)</f>
        <v>5.644521847373607E-2</v>
      </c>
      <c r="M25" s="3">
        <f t="shared" si="0"/>
        <v>-6.5000000000000002E-2</v>
      </c>
    </row>
    <row r="26" spans="1:13" x14ac:dyDescent="0.25">
      <c r="A26" s="2">
        <v>19</v>
      </c>
      <c r="B26" s="4">
        <f t="shared" si="1"/>
        <v>5.9855884811924144E-2</v>
      </c>
      <c r="D26" s="6">
        <f t="shared" si="2"/>
        <v>0.34628433296146482</v>
      </c>
      <c r="E26" s="3">
        <f t="shared" si="3"/>
        <v>5.7402606675853507E-2</v>
      </c>
      <c r="F26" s="4">
        <f>($G$3*(SUM($D$8:D26))+D26)*$E$4</f>
        <v>1.0969454131169962</v>
      </c>
      <c r="G26" s="7">
        <f>IRR((F26,(INDEX($M$8:$M$66,61-A26):$M$67)),G25)</f>
        <v>5.6544858015952437E-2</v>
      </c>
      <c r="M26" s="3">
        <f t="shared" si="0"/>
        <v>-6.5000000000000002E-2</v>
      </c>
    </row>
    <row r="27" spans="1:13" x14ac:dyDescent="0.25">
      <c r="A27" s="2">
        <v>20</v>
      </c>
      <c r="B27" s="4">
        <f t="shared" si="1"/>
        <v>5.9884707849539316E-2</v>
      </c>
      <c r="D27" s="6">
        <f t="shared" si="2"/>
        <v>0.32672775414453109</v>
      </c>
      <c r="E27" s="3">
        <f t="shared" si="3"/>
        <v>5.7525135604810096E-2</v>
      </c>
      <c r="F27" s="4">
        <f>($G$3*(SUM($D$8:D27))+D27)*$E$4</f>
        <v>1.0986261383194571</v>
      </c>
      <c r="G27" s="7">
        <f>IRR((F27,(INDEX($M$8:$M$66,61-A27):$M$67)),G26)</f>
        <v>5.6634737081902697E-2</v>
      </c>
      <c r="M27" s="3">
        <f t="shared" si="0"/>
        <v>-6.5000000000000002E-2</v>
      </c>
    </row>
    <row r="28" spans="1:13" x14ac:dyDescent="0.25">
      <c r="A28" s="2">
        <v>21</v>
      </c>
      <c r="B28" s="4">
        <f t="shared" si="1"/>
        <v>5.9907766279631451E-2</v>
      </c>
      <c r="D28" s="6">
        <f t="shared" si="2"/>
        <v>0.30826725937715221</v>
      </c>
      <c r="E28" s="3">
        <f t="shared" si="3"/>
        <v>5.7637376979391641E-2</v>
      </c>
      <c r="F28" s="4">
        <f>($G$3*(SUM($D$8:D28))+D28)*$E$4</f>
        <v>1.1002030154115932</v>
      </c>
      <c r="G28" s="7">
        <f>IRR((F28,(INDEX($M$8:$M$66,61-A28):$M$67)),G27)</f>
        <v>5.6716041885864543E-2</v>
      </c>
      <c r="M28" s="3">
        <f t="shared" si="0"/>
        <v>-6.5000000000000002E-2</v>
      </c>
    </row>
    <row r="29" spans="1:13" x14ac:dyDescent="0.25">
      <c r="A29" s="2">
        <v>22</v>
      </c>
      <c r="B29" s="4">
        <f t="shared" si="1"/>
        <v>5.9926213023705162E-2</v>
      </c>
      <c r="D29" s="6">
        <f t="shared" si="2"/>
        <v>0.29084347637077623</v>
      </c>
      <c r="E29" s="3">
        <f t="shared" si="3"/>
        <v>5.774047090834844E-2</v>
      </c>
      <c r="F29" s="4">
        <f>($G$3*(SUM($D$8:D29))+D29)*$E$4</f>
        <v>1.1016840583693175</v>
      </c>
      <c r="G29" s="7">
        <f>IRR((F29,(INDEX($M$8:$M$66,61-A29):$M$67)),G28)</f>
        <v>5.6789789742908159E-2</v>
      </c>
      <c r="M29" s="3">
        <f t="shared" si="0"/>
        <v>-6.5000000000000002E-2</v>
      </c>
    </row>
    <row r="30" spans="1:13" x14ac:dyDescent="0.25">
      <c r="A30" s="2">
        <v>23</v>
      </c>
      <c r="B30" s="4">
        <f t="shared" si="1"/>
        <v>5.994097041896413E-2</v>
      </c>
      <c r="D30" s="6">
        <f t="shared" si="2"/>
        <v>0.27439973914889065</v>
      </c>
      <c r="E30" s="3">
        <f t="shared" si="3"/>
        <v>5.7835409381121528E-2</v>
      </c>
      <c r="F30" s="4">
        <f>($G$3*(SUM($D$8:D30))+D30)*$E$4</f>
        <v>1.1030763041921099</v>
      </c>
      <c r="G30" s="7">
        <f>IRR((F30,(INDEX($M$8:$M$66,61-A30):$M$67)),G29)</f>
        <v>5.6856855746584056E-2</v>
      </c>
      <c r="M30" s="3">
        <f t="shared" si="0"/>
        <v>-6.5000000000000002E-2</v>
      </c>
    </row>
    <row r="31" spans="1:13" x14ac:dyDescent="0.25">
      <c r="A31" s="2">
        <v>24</v>
      </c>
      <c r="B31" s="4">
        <f t="shared" si="1"/>
        <v>5.9952776335171307E-2</v>
      </c>
      <c r="D31" s="6">
        <f t="shared" si="2"/>
        <v>0.25888209514198546</v>
      </c>
      <c r="E31" s="3">
        <f t="shared" si="3"/>
        <v>5.7923057525129495E-2</v>
      </c>
      <c r="F31" s="4">
        <f>($G$3*(SUM($D$8:D31))+D31)*$E$4</f>
        <v>1.1043859963694338</v>
      </c>
      <c r="G31" s="7">
        <f>IRR((F31,(INDEX($M$8:$M$66,61-A31):$M$67)),G30)</f>
        <v>5.6917994938717742E-2</v>
      </c>
      <c r="M31" s="3">
        <f t="shared" si="0"/>
        <v>-6.5000000000000002E-2</v>
      </c>
    </row>
    <row r="32" spans="1:13" x14ac:dyDescent="0.25">
      <c r="A32" s="2">
        <v>25</v>
      </c>
      <c r="B32" s="4">
        <f t="shared" si="1"/>
        <v>5.9962221068137048E-2</v>
      </c>
      <c r="D32" s="6">
        <f t="shared" si="2"/>
        <v>0.24423927265616546</v>
      </c>
      <c r="E32" s="3">
        <f t="shared" si="3"/>
        <v>5.8004171602579202E-2</v>
      </c>
      <c r="F32" s="4">
        <f>($G$3*(SUM($D$8:D32))+D32)*$E$4</f>
        <v>1.1056187266062645</v>
      </c>
      <c r="G32" s="7">
        <f>IRR((F32,(INDEX($M$8:$M$66,61-A32):$M$67)),G31)</f>
        <v>5.6973860768376294E-2</v>
      </c>
      <c r="M32" s="3">
        <f t="shared" si="0"/>
        <v>-6.5000000000000002E-2</v>
      </c>
    </row>
    <row r="33" spans="1:13" x14ac:dyDescent="0.25">
      <c r="A33" s="2">
        <v>26</v>
      </c>
      <c r="B33" s="4">
        <f t="shared" si="1"/>
        <v>5.9969776854509639E-2</v>
      </c>
      <c r="D33" s="6">
        <f t="shared" si="2"/>
        <v>0.23042262054400631</v>
      </c>
      <c r="E33" s="3">
        <f t="shared" si="3"/>
        <v>5.8079414270906238E-2</v>
      </c>
      <c r="F33" s="4">
        <f>($G$3*(SUM($D$8:D33))+D33)*$E$4</f>
        <v>1.1067795448294655</v>
      </c>
      <c r="G33" s="7">
        <f>IRR((F33,(INDEX($M$8:$M$66,61-A33):$M$67)),G32)</f>
        <v>5.7025020491614953E-2</v>
      </c>
      <c r="M33" s="3">
        <f t="shared" si="0"/>
        <v>-6.5000000000000002E-2</v>
      </c>
    </row>
    <row r="34" spans="1:13" x14ac:dyDescent="0.25">
      <c r="A34" s="2">
        <v>27</v>
      </c>
      <c r="B34" s="4">
        <f t="shared" si="1"/>
        <v>5.9975821483607708E-2</v>
      </c>
      <c r="D34" s="6">
        <f t="shared" si="2"/>
        <v>0.21738602889960881</v>
      </c>
      <c r="E34" s="3">
        <f t="shared" si="3"/>
        <v>5.81493675437188E-2</v>
      </c>
      <c r="F34" s="4">
        <f>($G$3*(SUM($D$8:D34))+D34)*$E$4</f>
        <v>1.1078730450635428</v>
      </c>
      <c r="G34" s="7">
        <f>IRR((F34,(INDEX($M$8:$M$66,61-A34):$M$67)),G33)</f>
        <v>5.7071968045347088E-2</v>
      </c>
      <c r="M34" s="3">
        <f t="shared" si="0"/>
        <v>-6.5000000000000002E-2</v>
      </c>
    </row>
    <row r="35" spans="1:13" x14ac:dyDescent="0.25">
      <c r="A35" s="2">
        <v>28</v>
      </c>
      <c r="B35" s="4">
        <f t="shared" si="1"/>
        <v>5.9980657186886166E-2</v>
      </c>
      <c r="D35" s="6">
        <f t="shared" si="2"/>
        <v>0.20508583733102692</v>
      </c>
      <c r="E35" s="3">
        <f t="shared" si="3"/>
        <v>5.8214543816804243E-2</v>
      </c>
      <c r="F35" s="4">
        <f>($G$3*(SUM($D$8:D35))+D35)*$E$4</f>
        <v>1.1089034329214775</v>
      </c>
      <c r="G35" s="7">
        <f>IRR((F35,(INDEX($M$8:$M$66,61-A35):$M$67)),G34)</f>
        <v>5.7115134832350867E-2</v>
      </c>
      <c r="M35" s="3">
        <f t="shared" si="0"/>
        <v>-6.5000000000000002E-2</v>
      </c>
    </row>
    <row r="36" spans="1:13" x14ac:dyDescent="0.25">
      <c r="A36" s="2">
        <v>29</v>
      </c>
      <c r="B36" s="4">
        <f t="shared" si="1"/>
        <v>5.9984525749508931E-2</v>
      </c>
      <c r="D36" s="6">
        <f t="shared" si="2"/>
        <v>0.19348073565352622</v>
      </c>
      <c r="E36" s="3">
        <f t="shared" si="3"/>
        <v>5.827539526375447E-2</v>
      </c>
      <c r="F36" s="4">
        <f>($G$3*(SUM($D$8:D36))+D36)*$E$4</f>
        <v>1.1098745790614561</v>
      </c>
      <c r="G36" s="7">
        <f>IRR((F36,(INDEX($M$8:$M$66,61-A36):$M$67)),G35)</f>
        <v>5.7154898775976237E-2</v>
      </c>
      <c r="M36" s="3">
        <f t="shared" si="0"/>
        <v>-6.5000000000000002E-2</v>
      </c>
    </row>
    <row r="37" spans="1:13" x14ac:dyDescent="0.25">
      <c r="A37" s="2">
        <v>30</v>
      </c>
      <c r="B37" s="4">
        <f t="shared" si="1"/>
        <v>5.9987620599607147E-2</v>
      </c>
      <c r="D37" s="6">
        <f t="shared" si="2"/>
        <v>0.18253166056053235</v>
      </c>
      <c r="E37" s="3">
        <f t="shared" si="3"/>
        <v>5.8332321855938174E-2</v>
      </c>
      <c r="F37" s="4">
        <f>($G$3*(SUM($D$8:D37))+D37)*$E$4</f>
        <v>1.1107900619048967</v>
      </c>
      <c r="G37" s="7">
        <f>IRR((F37,(INDEX($M$8:$M$66,61-A37):$M$67)),G36)</f>
        <v>5.7191591939090625E-2</v>
      </c>
      <c r="M37" s="3">
        <f t="shared" si="0"/>
        <v>-6.5000000000000002E-2</v>
      </c>
    </row>
    <row r="38" spans="1:13" x14ac:dyDescent="0.25">
      <c r="A38" s="2">
        <v>31</v>
      </c>
      <c r="B38" s="4">
        <f t="shared" si="1"/>
        <v>5.9990096479685714E-2</v>
      </c>
      <c r="D38" s="6">
        <f t="shared" si="2"/>
        <v>0.17220169086246404</v>
      </c>
      <c r="E38" s="3">
        <f t="shared" si="3"/>
        <v>5.8385678220108428E-2</v>
      </c>
      <c r="F38" s="4">
        <f>($G$3*(SUM($D$8:D38))+D38)*$E$4</f>
        <v>1.1116532021128886</v>
      </c>
      <c r="G38" s="7">
        <f>IRR((F38,(INDEX($M$8:$M$66,61-A38):$M$67)),G37)</f>
        <v>5.7225506949549088E-2</v>
      </c>
      <c r="M38" s="3">
        <f t="shared" si="0"/>
        <v>-6.5000000000000002E-2</v>
      </c>
    </row>
    <row r="39" spans="1:13" x14ac:dyDescent="0.25">
      <c r="A39" s="2">
        <v>32</v>
      </c>
      <c r="B39" s="4">
        <f t="shared" si="1"/>
        <v>5.999207718374857E-2</v>
      </c>
      <c r="D39" s="6">
        <f t="shared" si="2"/>
        <v>0.16245594315867667</v>
      </c>
      <c r="E39" s="3">
        <f t="shared" si="3"/>
        <v>5.843577951245793E-2</v>
      </c>
      <c r="F39" s="4">
        <f>($G$3*(SUM($D$8:D39))+D39)*$E$4</f>
        <v>1.1124670907144152</v>
      </c>
      <c r="G39" s="7">
        <f>IRR((F39,(INDEX($M$8:$M$66,61-A39):$M$67)),G38)</f>
        <v>5.7256902431757073E-2</v>
      </c>
      <c r="M39" s="3">
        <f t="shared" si="0"/>
        <v>-6.5000000000000002E-2</v>
      </c>
    </row>
    <row r="40" spans="1:13" x14ac:dyDescent="0.25">
      <c r="A40" s="2">
        <v>33</v>
      </c>
      <c r="B40" s="4">
        <f t="shared" si="1"/>
        <v>5.9993661746998855E-2</v>
      </c>
      <c r="D40" s="6">
        <f t="shared" si="2"/>
        <v>0.15326146926522272</v>
      </c>
      <c r="E40" s="3">
        <f t="shared" si="3"/>
        <v>5.8482906459196071E-2</v>
      </c>
      <c r="F40" s="4">
        <f>($G$3*(SUM($D$8:D40))+D40)*$E$4</f>
        <v>1.1132346123232006</v>
      </c>
      <c r="G40" s="7">
        <f>IRR((F40,(INDEX($M$8:$M$66,61-A40):$M$67)),G39)</f>
        <v>5.7286007608951639E-2</v>
      </c>
      <c r="M40" s="3">
        <f t="shared" ref="M40:M66" si="4">-$G$3*$E$4</f>
        <v>-6.5000000000000002E-2</v>
      </c>
    </row>
    <row r="41" spans="1:13" x14ac:dyDescent="0.25">
      <c r="A41" s="2">
        <v>34</v>
      </c>
      <c r="B41" s="4">
        <f t="shared" si="1"/>
        <v>5.9994929397599081E-2</v>
      </c>
      <c r="D41" s="6">
        <f t="shared" si="2"/>
        <v>0.14458715631622657</v>
      </c>
      <c r="E41" s="3">
        <f t="shared" si="3"/>
        <v>5.8527309689773821E-2</v>
      </c>
      <c r="F41" s="4">
        <f>($G$3*(SUM($D$8:D41))+D41)*$E$4</f>
        <v>1.1139584645347593</v>
      </c>
      <c r="G41" s="7">
        <f>IRR((F41,(INDEX($M$8:$M$66,61-A41):$M$67)),G40)</f>
        <v>5.7313026212209461E-2</v>
      </c>
      <c r="M41" s="3">
        <f t="shared" si="4"/>
        <v>-6.5000000000000002E-2</v>
      </c>
    </row>
    <row r="42" spans="1:13" x14ac:dyDescent="0.25">
      <c r="A42" s="2">
        <v>35</v>
      </c>
      <c r="B42" s="4">
        <f t="shared" si="1"/>
        <v>5.9995943518079263E-2</v>
      </c>
      <c r="D42" s="6">
        <f t="shared" si="2"/>
        <v>0.13640363015547277</v>
      </c>
      <c r="E42" s="3">
        <f t="shared" si="3"/>
        <v>5.8569213468874004E-2</v>
      </c>
      <c r="F42" s="4">
        <f>($G$3*(SUM($D$8:D42))+D42)*$E$4</f>
        <v>1.1146411743341111</v>
      </c>
      <c r="G42" s="7">
        <f>IRR((F42,(INDEX($M$8:$M$66,61-A42):$M$67)),G41)</f>
        <v>5.733813980871183E-2</v>
      </c>
      <c r="M42" s="3">
        <f t="shared" si="4"/>
        <v>-6.5000000000000002E-2</v>
      </c>
    </row>
    <row r="43" spans="1:13" x14ac:dyDescent="0.25">
      <c r="A43" s="2">
        <v>36</v>
      </c>
      <c r="B43" s="4">
        <f t="shared" si="1"/>
        <v>5.9996754814463413E-2</v>
      </c>
      <c r="D43" s="6">
        <f t="shared" si="2"/>
        <v>0.12868316241169303</v>
      </c>
      <c r="E43" s="3">
        <f t="shared" si="3"/>
        <v>5.8608818916570771E-2</v>
      </c>
      <c r="F43" s="4">
        <f>($G$3*(SUM($D$8:D43))+D43)*$E$4</f>
        <v>1.1152851121470915</v>
      </c>
      <c r="G43" s="7">
        <f>IRR((F43,(INDEX($M$8:$M$66,61-A43):$M$67)),G42)</f>
        <v>5.7361510642540026E-2</v>
      </c>
      <c r="M43" s="3">
        <f t="shared" si="4"/>
        <v>-6.5000000000000002E-2</v>
      </c>
    </row>
    <row r="44" spans="1:13" x14ac:dyDescent="0.25">
      <c r="A44" s="2">
        <v>37</v>
      </c>
      <c r="B44" s="4">
        <f t="shared" si="1"/>
        <v>5.9997403851570728E-2</v>
      </c>
      <c r="D44" s="6">
        <f t="shared" si="2"/>
        <v>0.12139958148665947</v>
      </c>
      <c r="E44" s="3">
        <f t="shared" si="3"/>
        <v>5.8646306792080161E-2</v>
      </c>
      <c r="F44" s="4">
        <f>($G$3*(SUM($D$8:D44))+D44)*$E$4</f>
        <v>1.1158925040186909</v>
      </c>
      <c r="G44" s="7">
        <f>IRR((F44,(INDEX($M$8:$M$66,61-A44):$M$67)),G43)</f>
        <v>5.7383284065427143E-2</v>
      </c>
      <c r="M44" s="3">
        <f t="shared" si="4"/>
        <v>-6.5000000000000002E-2</v>
      </c>
    </row>
    <row r="45" spans="1:13" x14ac:dyDescent="0.25">
      <c r="A45" s="2">
        <v>38</v>
      </c>
      <c r="B45" s="4">
        <f t="shared" si="1"/>
        <v>5.9997923081256579E-2</v>
      </c>
      <c r="D45" s="6">
        <f t="shared" si="2"/>
        <v>0.11452818756493748</v>
      </c>
      <c r="E45" s="3">
        <f t="shared" si="3"/>
        <v>5.8681839904809241E-2</v>
      </c>
      <c r="F45" s="4">
        <f>($G$3*(SUM($D$8:D45))+D45)*$E$4</f>
        <v>1.1164654422886899</v>
      </c>
      <c r="G45" s="7">
        <f>IRR((F45,(INDEX($M$8:$M$66,61-A45):$M$67)),G44)</f>
        <v>5.7403590621855294E-2</v>
      </c>
      <c r="M45" s="3">
        <f t="shared" si="4"/>
        <v>-6.5000000000000002E-2</v>
      </c>
    </row>
    <row r="46" spans="1:13" x14ac:dyDescent="0.25">
      <c r="A46" s="2">
        <v>39</v>
      </c>
      <c r="B46" s="4">
        <f t="shared" si="1"/>
        <v>5.9998338465005262E-2</v>
      </c>
      <c r="D46" s="6">
        <f t="shared" si="2"/>
        <v>0.1080456716669982</v>
      </c>
      <c r="E46" s="3">
        <f t="shared" si="3"/>
        <v>5.8715565206589382E-2</v>
      </c>
      <c r="F46" s="4">
        <f>($G$3*(SUM($D$8:D46))+D46)*$E$4</f>
        <v>1.1170058950491055</v>
      </c>
      <c r="G46" s="7">
        <f>IRR((F46,(INDEX($M$8:$M$66,61-A46):$M$67)),G45)</f>
        <v>5.7422547842147287E-2</v>
      </c>
      <c r="M46" s="3">
        <f t="shared" si="4"/>
        <v>-6.5000000000000002E-2</v>
      </c>
    </row>
    <row r="47" spans="1:13" x14ac:dyDescent="0.25">
      <c r="A47" s="2">
        <v>40</v>
      </c>
      <c r="B47" s="4">
        <f t="shared" si="1"/>
        <v>5.9998670772004208E-2</v>
      </c>
      <c r="D47" s="6">
        <f t="shared" si="2"/>
        <v>0.10193003870502312</v>
      </c>
      <c r="E47" s="3">
        <f t="shared" si="3"/>
        <v>5.8747615610740267E-2</v>
      </c>
      <c r="F47" s="4">
        <f>($G$3*(SUM($D$8:D47))+D47)*$E$4</f>
        <v>1.1175157146029568</v>
      </c>
      <c r="G47" s="7">
        <f>IRR((F47,(INDEX($M$8:$M$66,61-A47):$M$67)),G46)</f>
        <v>5.7440261788324509E-2</v>
      </c>
      <c r="M47" s="3">
        <f t="shared" si="4"/>
        <v>-6.5000000000000002E-2</v>
      </c>
    </row>
    <row r="48" spans="1:13" x14ac:dyDescent="0.25">
      <c r="A48" s="2">
        <v>41</v>
      </c>
      <c r="B48" s="4">
        <f t="shared" si="1"/>
        <v>5.9998936617603367E-2</v>
      </c>
      <c r="D48" s="6">
        <f t="shared" si="2"/>
        <v>9.616053445688455E-2</v>
      </c>
      <c r="E48" s="3">
        <f t="shared" si="3"/>
        <v>5.8778111576678338E-2</v>
      </c>
      <c r="F48" s="4">
        <f>($G$3*(SUM($D$8:D48))+D48)*$E$4</f>
        <v>1.1179966450945158</v>
      </c>
      <c r="G48" s="7">
        <f>IRR((F48,(INDEX($M$8:$M$66,61-A48):$M$67)),G47)</f>
        <v>5.7456828390167081E-2</v>
      </c>
      <c r="M48" s="3">
        <f t="shared" si="4"/>
        <v>-6.5000000000000002E-2</v>
      </c>
    </row>
    <row r="49" spans="1:13" x14ac:dyDescent="0.25">
      <c r="A49" s="2">
        <v>42</v>
      </c>
      <c r="B49" s="4">
        <f t="shared" si="1"/>
        <v>5.999914929408269E-2</v>
      </c>
      <c r="D49" s="6">
        <f t="shared" si="2"/>
        <v>9.071757634373423E-2</v>
      </c>
      <c r="E49" s="3">
        <f t="shared" si="3"/>
        <v>5.8807162492956033E-2</v>
      </c>
      <c r="F49" s="4">
        <f>($G$3*(SUM($D$8:D49))+D49)*$E$4</f>
        <v>1.1184503294437083</v>
      </c>
      <c r="G49" s="7">
        <f>IRR((F49,(INDEX($M$8:$M$66,61-A49):$M$67)),G48)</f>
        <v>5.7472334602849395E-2</v>
      </c>
      <c r="M49" s="3">
        <f t="shared" si="4"/>
        <v>-6.5000000000000002E-2</v>
      </c>
    </row>
    <row r="50" spans="1:13" x14ac:dyDescent="0.25">
      <c r="A50" s="2">
        <v>43</v>
      </c>
      <c r="B50" s="4">
        <f t="shared" si="1"/>
        <v>5.9999319435266152E-2</v>
      </c>
      <c r="D50" s="6">
        <f t="shared" si="2"/>
        <v>8.5582687876823785E-2</v>
      </c>
      <c r="E50" s="3">
        <f t="shared" si="3"/>
        <v>5.8834867886711661E-2</v>
      </c>
      <c r="F50" s="4">
        <f>($G$3*(SUM($D$8:D50))+D50)*$E$4</f>
        <v>1.1188783156887914</v>
      </c>
      <c r="G50" s="7">
        <f>IRR((F50,(INDEX($M$8:$M$66,61-A50):$M$67)),G49)</f>
        <v>5.748685941248155E-2</v>
      </c>
      <c r="M50" s="3">
        <f t="shared" si="4"/>
        <v>-6.5000000000000002E-2</v>
      </c>
    </row>
    <row r="51" spans="1:13" x14ac:dyDescent="0.25">
      <c r="A51" s="2">
        <v>44</v>
      </c>
      <c r="B51" s="4">
        <f t="shared" si="1"/>
        <v>5.999945554821292E-2</v>
      </c>
      <c r="D51" s="6">
        <f t="shared" si="2"/>
        <v>8.0738436626940024E-2</v>
      </c>
      <c r="E51" s="3">
        <f t="shared" si="3"/>
        <v>5.8861318483357516E-2</v>
      </c>
      <c r="F51" s="4">
        <f>($G$3*(SUM($D$8:D51))+D51)*$E$4</f>
        <v>1.1192820628196589</v>
      </c>
      <c r="G51" s="7">
        <f>IRR((F51,(INDEX($M$8:$M$66,61-A51):$M$67)),G50)</f>
        <v>5.7500474711701166E-2</v>
      </c>
      <c r="M51" s="3">
        <f t="shared" si="4"/>
        <v>-6.5000000000000002E-2</v>
      </c>
    </row>
    <row r="52" spans="1:13" x14ac:dyDescent="0.25">
      <c r="A52" s="2">
        <v>45</v>
      </c>
      <c r="B52" s="4">
        <f t="shared" si="1"/>
        <v>5.9999564438570338E-2</v>
      </c>
      <c r="D52" s="6">
        <f t="shared" si="2"/>
        <v>7.6168375563158697E-2</v>
      </c>
      <c r="E52" s="3">
        <f t="shared" si="3"/>
        <v>5.8886597136847074E-2</v>
      </c>
      <c r="F52" s="4">
        <f>($G$3*(SUM($D$8:D52))+D52)*$E$4</f>
        <v>1.119662946167483</v>
      </c>
      <c r="G52" s="7">
        <f>IRR((F52,(INDEX($M$8:$M$66,61-A52):$M$67)),G51)</f>
        <v>5.7513246063985779E-2</v>
      </c>
      <c r="M52" s="3">
        <f t="shared" si="4"/>
        <v>-6.5000000000000002E-2</v>
      </c>
    </row>
    <row r="53" spans="1:13" x14ac:dyDescent="0.25">
      <c r="A53" s="2">
        <v>46</v>
      </c>
      <c r="B53" s="4">
        <f t="shared" si="1"/>
        <v>5.9999651550856271E-2</v>
      </c>
      <c r="D53" s="6">
        <f t="shared" si="2"/>
        <v>7.1856987604991471E-2</v>
      </c>
      <c r="E53" s="3">
        <f t="shared" si="3"/>
        <v>5.8910779647896705E-2</v>
      </c>
      <c r="F53" s="4">
        <f>($G$3*(SUM($D$8:D53))+D53)*$E$4</f>
        <v>1.12002226240364</v>
      </c>
      <c r="G53" s="7">
        <f>IRR((F53,(INDEX($M$8:$M$66,61-A53):$M$67)),G52)</f>
        <v>5.7525233372456963E-2</v>
      </c>
      <c r="M53" s="3">
        <f t="shared" si="4"/>
        <v>-6.5000000000000002E-2</v>
      </c>
    </row>
    <row r="54" spans="1:13" x14ac:dyDescent="0.25">
      <c r="A54" s="2">
        <v>47</v>
      </c>
      <c r="B54" s="4">
        <f t="shared" si="1"/>
        <v>5.9999721240685019E-2</v>
      </c>
      <c r="D54" s="6">
        <f t="shared" si="2"/>
        <v>6.7789633232293506E-2</v>
      </c>
      <c r="E54" s="3">
        <f t="shared" si="3"/>
        <v>5.893393548503334E-2</v>
      </c>
      <c r="F54" s="4">
        <f>($G$3*(SUM($D$8:D54))+D54)*$E$4</f>
        <v>1.1203612341910414</v>
      </c>
      <c r="G54" s="7">
        <f>IRR((F54,(INDEX($M$8:$M$66,61-A54):$M$67)),G53)</f>
        <v>5.7536491466510187E-2</v>
      </c>
      <c r="M54" s="3">
        <f t="shared" si="4"/>
        <v>-6.5000000000000002E-2</v>
      </c>
    </row>
    <row r="55" spans="1:13" x14ac:dyDescent="0.25">
      <c r="A55" s="2">
        <v>48</v>
      </c>
      <c r="B55" s="4">
        <f t="shared" si="1"/>
        <v>5.9999776992548014E-2</v>
      </c>
      <c r="D55" s="6">
        <f t="shared" si="2"/>
        <v>6.3952500999668746E-2</v>
      </c>
      <c r="E55" s="3">
        <f t="shared" si="3"/>
        <v>5.8956128421219001E-2</v>
      </c>
      <c r="F55" s="4">
        <f>($G$3*(SUM($D$8:D55))+D55)*$E$4</f>
        <v>1.1206810145233947</v>
      </c>
      <c r="G55" s="7">
        <f>IRR((F55,(INDEX($M$8:$M$66,61-A55):$M$67)),G54)</f>
        <v>5.7547070617595342E-2</v>
      </c>
      <c r="M55" s="3">
        <f t="shared" si="4"/>
        <v>-6.5000000000000002E-2</v>
      </c>
    </row>
    <row r="56" spans="1:13" x14ac:dyDescent="0.25">
      <c r="A56" s="2">
        <v>49</v>
      </c>
      <c r="B56" s="4">
        <f t="shared" si="1"/>
        <v>5.9999821594038411E-2</v>
      </c>
      <c r="D56" s="6">
        <f t="shared" si="2"/>
        <v>6.0332560805923967E-2</v>
      </c>
      <c r="E56" s="3">
        <f t="shared" si="3"/>
        <v>5.8977417096996554E-2</v>
      </c>
      <c r="F56" s="4">
        <f>($G$3*(SUM($D$8:D56))+D56)*$E$4</f>
        <v>1.1209826907820353</v>
      </c>
      <c r="G56" s="7">
        <f>IRR((F56,(INDEX($M$8:$M$66,61-A56):$M$67)),G55)</f>
        <v>5.7557016993760035E-2</v>
      </c>
      <c r="M56" s="3">
        <f t="shared" si="4"/>
        <v>-6.5000000000000002E-2</v>
      </c>
    </row>
    <row r="57" spans="1:13" x14ac:dyDescent="0.25">
      <c r="A57" s="2">
        <v>50</v>
      </c>
      <c r="B57" s="4">
        <f t="shared" si="1"/>
        <v>5.9999857275230731E-2</v>
      </c>
      <c r="D57" s="6">
        <f t="shared" si="2"/>
        <v>5.6917519773913967E-2</v>
      </c>
      <c r="E57" s="3">
        <f t="shared" si="3"/>
        <v>5.8997855519569375E-2</v>
      </c>
      <c r="F57" s="4">
        <f>($G$3*(SUM($D$8:D57))+D57)*$E$4</f>
        <v>1.1212672885353299</v>
      </c>
      <c r="G57" s="7">
        <f>IRR((F57,(INDEX($M$8:$M$66,61-A57):$M$67)),G56)</f>
        <v>5.7566373061156195E-2</v>
      </c>
      <c r="M57" s="3">
        <f t="shared" si="4"/>
        <v>-6.5000000000000002E-2</v>
      </c>
    </row>
    <row r="58" spans="1:13" x14ac:dyDescent="0.25">
      <c r="A58" s="2">
        <v>51</v>
      </c>
      <c r="B58" s="4">
        <f t="shared" si="1"/>
        <v>5.9999885820184583E-2</v>
      </c>
      <c r="D58" s="6">
        <f t="shared" si="2"/>
        <v>5.3695780601539497E-2</v>
      </c>
      <c r="E58" s="3">
        <f t="shared" si="3"/>
        <v>5.9017493505921337E-2</v>
      </c>
      <c r="F58" s="4">
        <f>($G$3*(SUM($D$8:D58))+D58)*$E$4</f>
        <v>1.1215357751020554</v>
      </c>
      <c r="G58" s="7">
        <f>IRR((F58,(INDEX($M$8:$M$66,61-A58):$M$67)),G57)</f>
        <v>5.7575177939487299E-2</v>
      </c>
      <c r="M58" s="3">
        <f t="shared" si="4"/>
        <v>-6.5000000000000002E-2</v>
      </c>
    </row>
    <row r="59" spans="1:13" x14ac:dyDescent="0.25">
      <c r="A59" s="2">
        <v>52</v>
      </c>
      <c r="B59" s="4">
        <f t="shared" si="1"/>
        <v>5.9999908656147669E-2</v>
      </c>
      <c r="D59" s="6">
        <f t="shared" si="2"/>
        <v>5.0656402250451087E-2</v>
      </c>
      <c r="E59" s="3">
        <f t="shared" si="3"/>
        <v>5.9036377076973734E-2</v>
      </c>
      <c r="F59" s="4">
        <f>($G$3*(SUM($D$8:D59))+D59)*$E$4</f>
        <v>1.1217890628972462</v>
      </c>
      <c r="G59" s="7">
        <f>IRR((F59,(INDEX($M$8:$M$66,61-A59):$M$67)),G58)</f>
        <v>5.7583467717396308E-2</v>
      </c>
      <c r="M59" s="3">
        <f t="shared" si="4"/>
        <v>-6.5000000000000002E-2</v>
      </c>
    </row>
    <row r="60" spans="1:13" x14ac:dyDescent="0.25">
      <c r="A60" s="2">
        <v>53</v>
      </c>
      <c r="B60" s="4">
        <f t="shared" si="1"/>
        <v>5.9999926924918137E-2</v>
      </c>
      <c r="D60" s="6">
        <f t="shared" si="2"/>
        <v>4.7789062844988857E-2</v>
      </c>
      <c r="E60" s="3">
        <f t="shared" si="3"/>
        <v>5.9054548808819662E-2</v>
      </c>
      <c r="F60" s="4">
        <f>($G$3*(SUM($D$8:D60))+D60)*$E$4</f>
        <v>1.1220280125767081</v>
      </c>
      <c r="G60" s="7">
        <f>IRR((F60,(INDEX($M$8:$M$66,61-A60):$M$67)),G59)</f>
        <v>5.7591275732900682E-2</v>
      </c>
      <c r="M60" s="3">
        <f t="shared" si="4"/>
        <v>-6.5000000000000002E-2</v>
      </c>
    </row>
    <row r="61" spans="1:13" x14ac:dyDescent="0.25">
      <c r="A61" s="2">
        <v>54</v>
      </c>
      <c r="B61" s="4">
        <f t="shared" si="1"/>
        <v>5.9999941539934508E-2</v>
      </c>
      <c r="D61" s="6">
        <f t="shared" si="2"/>
        <v>4.5084024659912882E-2</v>
      </c>
      <c r="E61" s="3">
        <f t="shared" si="3"/>
        <v>5.9072048146269651E-2</v>
      </c>
      <c r="F61" s="4">
        <f>($G$3*(SUM($D$8:D61))+D61)*$E$4</f>
        <v>1.1222534359945266</v>
      </c>
      <c r="G61" s="7">
        <f>IRR((F61,(INDEX($M$8:$M$66,61-A61):$M$67)),G60)</f>
        <v>5.7598632823295803E-2</v>
      </c>
      <c r="M61" s="3">
        <f t="shared" si="4"/>
        <v>-6.5000000000000002E-2</v>
      </c>
    </row>
    <row r="62" spans="1:13" x14ac:dyDescent="0.25">
      <c r="A62" s="2">
        <v>55</v>
      </c>
      <c r="B62" s="4">
        <f t="shared" si="1"/>
        <v>5.9999953231947609E-2</v>
      </c>
      <c r="D62" s="6">
        <f t="shared" si="2"/>
        <v>4.2532101081454991E-2</v>
      </c>
      <c r="E62" s="3">
        <f t="shared" si="3"/>
        <v>5.9088911683245815E-2</v>
      </c>
      <c r="F62" s="4">
        <f>($G$3*(SUM($D$8:D62))+D62)*$E$4</f>
        <v>1.1224660989863633</v>
      </c>
      <c r="G62" s="7">
        <f>IRR((F62,(INDEX($M$8:$M$66,61-A62):$M$67)),G61)</f>
        <v>5.7605565929005786E-2</v>
      </c>
      <c r="M62" s="3">
        <f t="shared" si="4"/>
        <v>-6.5000000000000002E-2</v>
      </c>
    </row>
    <row r="63" spans="1:13" x14ac:dyDescent="0.25">
      <c r="A63" s="2">
        <v>56</v>
      </c>
      <c r="B63" s="4">
        <f t="shared" si="1"/>
        <v>5.9999962585558085E-2</v>
      </c>
      <c r="D63" s="6">
        <f t="shared" si="2"/>
        <v>4.0124625432080736E-2</v>
      </c>
      <c r="E63" s="3">
        <f t="shared" si="3"/>
        <v>5.9105173413957157E-2</v>
      </c>
      <c r="F63" s="4">
        <f>($G$3*(SUM($D$8:D63))+D63)*$E$4</f>
        <v>1.1226667239900745</v>
      </c>
      <c r="G63" s="7">
        <f>IRR((F63,(INDEX($M$8:$M$66,61-A63):$M$67)),G62)</f>
        <v>5.761210483898016E-2</v>
      </c>
      <c r="M63" s="3">
        <f t="shared" si="4"/>
        <v>-6.5000000000000002E-2</v>
      </c>
    </row>
    <row r="64" spans="1:13" x14ac:dyDescent="0.25">
      <c r="A64" s="2">
        <v>57</v>
      </c>
      <c r="B64" s="4">
        <f t="shared" si="1"/>
        <v>5.999997006844647E-2</v>
      </c>
      <c r="D64" s="6">
        <f t="shared" si="2"/>
        <v>3.7853421555042809E-2</v>
      </c>
      <c r="E64" s="3">
        <f t="shared" si="3"/>
        <v>5.9120864958290609E-2</v>
      </c>
      <c r="F64" s="4">
        <f>($G$3*(SUM($D$8:D64))+D64)*$E$4</f>
        <v>1.1228559925141142</v>
      </c>
      <c r="G64" s="7">
        <f>IRR((F64,(INDEX($M$8:$M$66,61-A64):$M$67)),G63)</f>
        <v>5.7618272446268159E-2</v>
      </c>
      <c r="M64" s="3">
        <f t="shared" si="4"/>
        <v>-6.5000000000000002E-2</v>
      </c>
    </row>
    <row r="65" spans="1:13" x14ac:dyDescent="0.25">
      <c r="A65" s="2">
        <v>58</v>
      </c>
      <c r="B65" s="4">
        <f t="shared" si="1"/>
        <v>5.9999976054757174E-2</v>
      </c>
      <c r="D65" s="6">
        <f t="shared" si="2"/>
        <v>3.5710776060303602E-2</v>
      </c>
      <c r="E65" s="3">
        <f t="shared" si="3"/>
        <v>5.91360157643952E-2</v>
      </c>
      <c r="F65" s="4">
        <f>($G$3*(SUM($D$8:D65))+D65)*$E$4</f>
        <v>1.1230345474632948</v>
      </c>
      <c r="G65" s="7">
        <f>IRR((F65,(INDEX($M$8:$M$66,61-A65):$M$67)),G64)</f>
        <v>5.7624091595406934E-2</v>
      </c>
      <c r="M65" s="3">
        <f t="shared" si="4"/>
        <v>-6.5000000000000002E-2</v>
      </c>
    </row>
    <row r="66" spans="1:13" x14ac:dyDescent="0.25">
      <c r="A66" s="2">
        <v>59</v>
      </c>
      <c r="B66" s="4">
        <f t="shared" si="1"/>
        <v>5.9999980843805742E-2</v>
      </c>
      <c r="D66" s="6">
        <f t="shared" si="2"/>
        <v>3.3689412138683733E-2</v>
      </c>
      <c r="E66" s="3">
        <f t="shared" si="3"/>
        <v>5.9150653291071498E-2</v>
      </c>
      <c r="F66" s="4">
        <f>($G$3*(SUM($D$8:D66))+D66)*$E$4</f>
        <v>1.1232029953306892</v>
      </c>
      <c r="G66" s="7">
        <f>IRR((F66,(INDEX($M$8:$M$66,61-A66):$M$67)),G65)</f>
        <v>5.762958353800407E-2</v>
      </c>
      <c r="M66" s="3">
        <f t="shared" si="4"/>
        <v>-6.5000000000000002E-2</v>
      </c>
    </row>
    <row r="67" spans="1:13" x14ac:dyDescent="0.25">
      <c r="M67" s="4">
        <f>-(1+$G$3)*$E$4</f>
        <v>-1.0649999999999999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workbookViewId="0">
      <selection activeCell="E11" sqref="E11"/>
    </sheetView>
  </sheetViews>
  <sheetFormatPr baseColWidth="10" defaultRowHeight="13.2" x14ac:dyDescent="0.25"/>
  <cols>
    <col min="1" max="13" width="11.109375" customWidth="1"/>
  </cols>
  <sheetData>
    <row r="1" spans="1:13" ht="13.8" thickBot="1" x14ac:dyDescent="0.3"/>
    <row r="2" spans="1:13" x14ac:dyDescent="0.25">
      <c r="D2" s="21" t="s">
        <v>2</v>
      </c>
      <c r="E2" s="22">
        <v>5.5E-2</v>
      </c>
      <c r="F2" s="23" t="s">
        <v>4</v>
      </c>
      <c r="G2" s="24">
        <v>0.06</v>
      </c>
      <c r="H2" s="2" t="s">
        <v>12</v>
      </c>
      <c r="I2" s="2">
        <v>1</v>
      </c>
    </row>
    <row r="3" spans="1:13" x14ac:dyDescent="0.25">
      <c r="D3" s="25" t="s">
        <v>3</v>
      </c>
      <c r="E3" s="26">
        <v>0.2</v>
      </c>
      <c r="F3" s="26" t="s">
        <v>5</v>
      </c>
      <c r="G3" s="27">
        <v>6.5000000000000002E-2</v>
      </c>
    </row>
    <row r="4" spans="1:13" ht="13.8" thickBot="1" x14ac:dyDescent="0.3">
      <c r="D4" s="28" t="s">
        <v>11</v>
      </c>
      <c r="E4" s="29">
        <v>0.08</v>
      </c>
      <c r="F4" s="30" t="s">
        <v>13</v>
      </c>
      <c r="G4" s="31">
        <v>0.1</v>
      </c>
    </row>
    <row r="6" spans="1:13" x14ac:dyDescent="0.25">
      <c r="A6" s="5" t="s">
        <v>0</v>
      </c>
      <c r="B6" s="5" t="s">
        <v>9</v>
      </c>
      <c r="C6" s="5" t="s">
        <v>10</v>
      </c>
      <c r="D6" s="5" t="s">
        <v>6</v>
      </c>
      <c r="E6" s="5" t="s">
        <v>14</v>
      </c>
      <c r="F6" s="5" t="s">
        <v>7</v>
      </c>
      <c r="G6" s="5" t="s">
        <v>1</v>
      </c>
      <c r="H6" s="1"/>
      <c r="I6" s="1"/>
      <c r="J6" s="1"/>
      <c r="K6" s="1"/>
      <c r="L6" s="1"/>
      <c r="M6" s="1"/>
    </row>
    <row r="7" spans="1:13" x14ac:dyDescent="0.25">
      <c r="A7" s="2">
        <v>0</v>
      </c>
      <c r="B7" s="3">
        <f>E2</f>
        <v>5.5E-2</v>
      </c>
      <c r="C7" s="3">
        <f>E4</f>
        <v>0.08</v>
      </c>
      <c r="D7" s="4">
        <f>I2</f>
        <v>1</v>
      </c>
      <c r="G7" s="3"/>
    </row>
    <row r="8" spans="1:13" x14ac:dyDescent="0.25">
      <c r="A8" s="2">
        <v>1</v>
      </c>
      <c r="B8" s="4">
        <f>B7+$E$3*(C7-B7)</f>
        <v>0.06</v>
      </c>
      <c r="C8" s="3">
        <f>C7+$G$4*($G$2-C7)</f>
        <v>7.8E-2</v>
      </c>
      <c r="D8" s="6">
        <f>D7/(1+B7)</f>
        <v>0.94786729857819907</v>
      </c>
      <c r="E8" s="3">
        <f t="shared" ref="E8:E39" si="0">($I$2/D8)^(1/A8)-1</f>
        <v>5.4999999999999938E-2</v>
      </c>
      <c r="F8" s="4">
        <f>($G$3*(SUM($D$8:D8))+D8)*$I$2</f>
        <v>1.0094786729857821</v>
      </c>
      <c r="G8" s="7">
        <f>B7</f>
        <v>5.5E-2</v>
      </c>
      <c r="M8" s="3">
        <f t="shared" ref="M8:M39" si="1">-$G$3*$I$2</f>
        <v>-6.5000000000000002E-2</v>
      </c>
    </row>
    <row r="9" spans="1:13" x14ac:dyDescent="0.25">
      <c r="A9" s="2">
        <v>2</v>
      </c>
      <c r="B9" s="4">
        <f t="shared" ref="B9:B17" si="2">B8+$E$3*(C8-B8)</f>
        <v>6.3600000000000004E-2</v>
      </c>
      <c r="C9" s="3">
        <f t="shared" ref="C9:C17" si="3">C8+$G$4*($G$2-C8)</f>
        <v>7.6200000000000004E-2</v>
      </c>
      <c r="D9" s="6">
        <f t="shared" ref="D9:D66" si="4">D8/(1+B8)</f>
        <v>0.89421443262094247</v>
      </c>
      <c r="E9" s="3">
        <f t="shared" si="0"/>
        <v>5.7497044913128903E-2</v>
      </c>
      <c r="F9" s="4">
        <f>($G$3*(SUM($D$8:D9))+D9)*$I$2</f>
        <v>1.0139497451488866</v>
      </c>
      <c r="G9" s="7">
        <f>IRR((F9,(INDEX($M$8:$M$66,61-A9):$M$67)),G8)</f>
        <v>5.7418805689311458E-2</v>
      </c>
      <c r="M9" s="3">
        <f t="shared" si="1"/>
        <v>-6.5000000000000002E-2</v>
      </c>
    </row>
    <row r="10" spans="1:13" x14ac:dyDescent="0.25">
      <c r="A10" s="2">
        <v>3</v>
      </c>
      <c r="B10" s="4">
        <f t="shared" si="2"/>
        <v>6.6119999999999998E-2</v>
      </c>
      <c r="C10" s="3">
        <f t="shared" si="3"/>
        <v>7.4580000000000007E-2</v>
      </c>
      <c r="D10" s="6">
        <f t="shared" si="4"/>
        <v>0.8407431671877984</v>
      </c>
      <c r="E10" s="3">
        <f t="shared" si="0"/>
        <v>5.952746233459294E-2</v>
      </c>
      <c r="F10" s="4">
        <f>($G$3*(SUM($D$8:D10))+D10)*$I$2</f>
        <v>1.0151267855829496</v>
      </c>
      <c r="G10" s="7">
        <f>IRR((F10,(INDEX($M$8:$M$66,61-A10):$M$67)),G9)</f>
        <v>5.9347748992325311E-2</v>
      </c>
      <c r="M10" s="3">
        <f t="shared" si="1"/>
        <v>-6.5000000000000002E-2</v>
      </c>
    </row>
    <row r="11" spans="1:13" x14ac:dyDescent="0.25">
      <c r="A11" s="2">
        <v>4</v>
      </c>
      <c r="B11" s="4">
        <f t="shared" si="2"/>
        <v>6.7811999999999997E-2</v>
      </c>
      <c r="C11" s="3">
        <f t="shared" si="3"/>
        <v>7.3122000000000006E-2</v>
      </c>
      <c r="D11" s="6">
        <f t="shared" si="4"/>
        <v>0.78860087718812</v>
      </c>
      <c r="E11" s="3">
        <f t="shared" si="0"/>
        <v>6.117176504778632E-2</v>
      </c>
      <c r="F11" s="4">
        <f>($G$3*(SUM($D$8:D11))+D11)*$I$2</f>
        <v>1.0142435526004989</v>
      </c>
      <c r="G11" s="7">
        <f>IRR((F11,(INDEX($M$8:$M$66,61-A11):$M$67)),G10)</f>
        <v>6.0881135016837451E-2</v>
      </c>
      <c r="M11" s="3">
        <f t="shared" si="1"/>
        <v>-6.5000000000000002E-2</v>
      </c>
    </row>
    <row r="12" spans="1:13" x14ac:dyDescent="0.25">
      <c r="A12" s="2">
        <v>5</v>
      </c>
      <c r="B12" s="4">
        <f t="shared" si="2"/>
        <v>6.8874000000000005E-2</v>
      </c>
      <c r="C12" s="3">
        <f t="shared" si="3"/>
        <v>7.1809800000000007E-2</v>
      </c>
      <c r="D12" s="6">
        <f t="shared" si="4"/>
        <v>0.73852033615291834</v>
      </c>
      <c r="E12" s="3">
        <f t="shared" si="0"/>
        <v>6.2496500386078235E-2</v>
      </c>
      <c r="F12" s="4">
        <f>($G$3*(SUM($D$8:D12))+D12)*$I$2</f>
        <v>1.0121668334152369</v>
      </c>
      <c r="G12" s="7">
        <f>IRR((F12,(INDEX($M$8:$M$66,61-A12):$M$67)),G11)</f>
        <v>6.2095155414368719E-2</v>
      </c>
      <c r="M12" s="3">
        <f t="shared" si="1"/>
        <v>-6.5000000000000002E-2</v>
      </c>
    </row>
    <row r="13" spans="1:13" x14ac:dyDescent="0.25">
      <c r="A13" s="2">
        <v>6</v>
      </c>
      <c r="B13" s="4">
        <f t="shared" si="2"/>
        <v>6.9461160000000008E-2</v>
      </c>
      <c r="C13" s="3">
        <f t="shared" si="3"/>
        <v>7.0628820000000009E-2</v>
      </c>
      <c r="D13" s="6">
        <f t="shared" si="4"/>
        <v>0.69093301563413301</v>
      </c>
      <c r="E13" s="3">
        <f t="shared" si="0"/>
        <v>6.3556768356062499E-2</v>
      </c>
      <c r="F13" s="4">
        <f>($G$3*(SUM($D$8:D13))+D13)*$I$2</f>
        <v>1.0094901589126704</v>
      </c>
      <c r="G13" s="7">
        <f>IRR((F13,(INDEX($M$8:$M$66,61-A13):$M$67)),G12)</f>
        <v>6.305151414319532E-2</v>
      </c>
      <c r="M13" s="3">
        <f t="shared" si="1"/>
        <v>-6.5000000000000002E-2</v>
      </c>
    </row>
    <row r="14" spans="1:13" x14ac:dyDescent="0.25">
      <c r="A14" s="2">
        <v>7</v>
      </c>
      <c r="B14" s="4">
        <f t="shared" si="2"/>
        <v>6.9694692000000003E-2</v>
      </c>
      <c r="C14" s="3">
        <f t="shared" si="3"/>
        <v>6.9565938000000008E-2</v>
      </c>
      <c r="D14" s="6">
        <f t="shared" si="4"/>
        <v>0.64605713744118864</v>
      </c>
      <c r="E14" s="3">
        <f t="shared" si="0"/>
        <v>6.43982528967455E-2</v>
      </c>
      <c r="F14" s="4">
        <f>($G$3*(SUM($D$8:D14))+D14)*$I$2</f>
        <v>1.0066079946534032</v>
      </c>
      <c r="G14" s="7">
        <f>IRR((F14,(INDEX($M$8:$M$66,61-A14):$M$67)),G13)</f>
        <v>6.3800238858545466E-2</v>
      </c>
      <c r="M14" s="3">
        <f t="shared" si="1"/>
        <v>-6.5000000000000002E-2</v>
      </c>
    </row>
    <row r="15" spans="1:13" x14ac:dyDescent="0.25">
      <c r="A15" s="2">
        <v>8</v>
      </c>
      <c r="B15" s="4">
        <f t="shared" si="2"/>
        <v>6.9668941200000001E-2</v>
      </c>
      <c r="C15" s="3">
        <f t="shared" si="3"/>
        <v>6.8609344200000005E-2</v>
      </c>
      <c r="D15" s="6">
        <f t="shared" si="4"/>
        <v>0.60396404906269141</v>
      </c>
      <c r="E15" s="3">
        <f t="shared" si="0"/>
        <v>6.5058870959399995E-2</v>
      </c>
      <c r="F15" s="4">
        <f>($G$3*(SUM($D$8:D15))+D15)*$I$2</f>
        <v>1.003772569463981</v>
      </c>
      <c r="G15" s="7">
        <f>IRR((F15,(INDEX($M$8:$M$66,61-A15):$M$67)),G14)</f>
        <v>6.4381902355423959E-2</v>
      </c>
      <c r="M15" s="3">
        <f t="shared" si="1"/>
        <v>-6.5000000000000002E-2</v>
      </c>
    </row>
    <row r="16" spans="1:13" x14ac:dyDescent="0.25">
      <c r="A16" s="2">
        <v>9</v>
      </c>
      <c r="B16" s="4">
        <f t="shared" si="2"/>
        <v>6.9457021800000004E-2</v>
      </c>
      <c r="C16" s="3">
        <f t="shared" si="3"/>
        <v>6.7748409780000005E-2</v>
      </c>
      <c r="D16" s="6">
        <f t="shared" si="4"/>
        <v>0.56462707834177084</v>
      </c>
      <c r="E16" s="3">
        <f t="shared" si="0"/>
        <v>6.5570118254514087E-2</v>
      </c>
      <c r="F16" s="4">
        <f>($G$3*(SUM($D$8:D16))+D16)*$I$2</f>
        <v>1.0011363588352755</v>
      </c>
      <c r="G16" s="7">
        <f>IRR((F16,(INDEX($M$8:$M$66,61-A16):$M$67)),G15)</f>
        <v>6.4829400981561758E-2</v>
      </c>
      <c r="M16" s="3">
        <f t="shared" si="1"/>
        <v>-6.5000000000000002E-2</v>
      </c>
    </row>
    <row r="17" spans="1:13" x14ac:dyDescent="0.25">
      <c r="A17" s="2">
        <v>10</v>
      </c>
      <c r="B17" s="4">
        <f t="shared" si="2"/>
        <v>6.9115299396000002E-2</v>
      </c>
      <c r="C17" s="3">
        <f t="shared" si="3"/>
        <v>6.6973568802000005E-2</v>
      </c>
      <c r="D17" s="6">
        <f t="shared" si="4"/>
        <v>0.52795677323381229</v>
      </c>
      <c r="E17" s="3">
        <f t="shared" si="0"/>
        <v>6.5958172053699471E-2</v>
      </c>
      <c r="F17" s="4">
        <f>($G$3*(SUM($D$8:D17))+D17)*$I$2</f>
        <v>0.99878324398751472</v>
      </c>
      <c r="G17" s="7">
        <f>IRR((F17,(INDEX($M$8:$M$66,61-A17):$M$67)),G16)</f>
        <v>6.5169390662727311E-2</v>
      </c>
      <c r="M17" s="3">
        <f t="shared" si="1"/>
        <v>-6.5000000000000002E-2</v>
      </c>
    </row>
    <row r="18" spans="1:13" x14ac:dyDescent="0.25">
      <c r="A18" s="2">
        <v>11</v>
      </c>
      <c r="B18" s="4">
        <f t="shared" ref="B18:B66" si="5">B17+$E$3*(C17-B17)</f>
        <v>6.8686953277200008E-2</v>
      </c>
      <c r="C18" s="3">
        <f t="shared" ref="C18:C66" si="6">C17+$G$4*($G$2-C17)</f>
        <v>6.6276211921799999E-2</v>
      </c>
      <c r="D18" s="6">
        <f t="shared" si="4"/>
        <v>0.49382585164769704</v>
      </c>
      <c r="E18" s="3">
        <f t="shared" si="0"/>
        <v>6.6244797964482682E-2</v>
      </c>
      <c r="F18" s="4">
        <f>($G$3*(SUM($D$8:D18))+D18)*$I$2</f>
        <v>0.99675100275849982</v>
      </c>
      <c r="G18" s="7">
        <f>IRR((F18,(INDEX($M$8:$M$66,61-A18):$M$67)),G17)</f>
        <v>6.54234525577857E-2</v>
      </c>
      <c r="M18" s="3">
        <f t="shared" si="1"/>
        <v>-6.5000000000000002E-2</v>
      </c>
    </row>
    <row r="19" spans="1:13" x14ac:dyDescent="0.25">
      <c r="A19" s="2">
        <v>12</v>
      </c>
      <c r="B19" s="4">
        <f t="shared" si="5"/>
        <v>6.8204805006120001E-2</v>
      </c>
      <c r="C19" s="3">
        <f t="shared" si="6"/>
        <v>6.5648590729619996E-2</v>
      </c>
      <c r="D19" s="6">
        <f t="shared" si="4"/>
        <v>0.46208653538189737</v>
      </c>
      <c r="E19" s="3">
        <f t="shared" si="0"/>
        <v>6.6448097575745768E-2</v>
      </c>
      <c r="F19" s="4">
        <f>($G$3*(SUM($D$8:D19))+D19)*$I$2</f>
        <v>0.99504731129252355</v>
      </c>
      <c r="G19" s="7">
        <f>IRR((F19,(INDEX($M$8:$M$66,61-A19):$M$67)),G18)</f>
        <v>6.5609041955536629E-2</v>
      </c>
      <c r="M19" s="3">
        <f t="shared" si="1"/>
        <v>-6.5000000000000002E-2</v>
      </c>
    </row>
    <row r="20" spans="1:13" x14ac:dyDescent="0.25">
      <c r="A20" s="2">
        <v>13</v>
      </c>
      <c r="B20" s="4">
        <f t="shared" si="5"/>
        <v>6.7693562150819994E-2</v>
      </c>
      <c r="C20" s="3">
        <f t="shared" si="6"/>
        <v>6.5083731656657998E-2</v>
      </c>
      <c r="D20" s="6">
        <f t="shared" si="4"/>
        <v>0.43258234115437255</v>
      </c>
      <c r="E20" s="3">
        <f t="shared" si="0"/>
        <v>6.6583126288648264E-2</v>
      </c>
      <c r="F20" s="4">
        <f>($G$3*(SUM($D$8:D20))+D20)*$I$2</f>
        <v>0.99366096924003289</v>
      </c>
      <c r="G20" s="7">
        <f>IRR((F20,(INDEX($M$8:$M$66,61-A20):$M$67)),G19)</f>
        <v>6.5740261668578492E-2</v>
      </c>
      <c r="M20" s="3">
        <f t="shared" si="1"/>
        <v>-6.5000000000000002E-2</v>
      </c>
    </row>
    <row r="21" spans="1:13" x14ac:dyDescent="0.25">
      <c r="A21" s="2">
        <v>14</v>
      </c>
      <c r="B21" s="4">
        <f t="shared" si="5"/>
        <v>6.7171596051987595E-2</v>
      </c>
      <c r="C21" s="3">
        <f t="shared" si="6"/>
        <v>6.4575358490992191E-2</v>
      </c>
      <c r="D21" s="6">
        <f t="shared" si="4"/>
        <v>0.40515589537034874</v>
      </c>
      <c r="E21" s="3">
        <f t="shared" si="0"/>
        <v>6.6662404821814292E-2</v>
      </c>
      <c r="F21" s="4">
        <f>($G$3*(SUM($D$8:D21))+D21)*$I$2</f>
        <v>0.99256965665508168</v>
      </c>
      <c r="G21" s="7">
        <f>IRR((F21,(INDEX($M$8:$M$66,61-A21):$M$67)),G20)</f>
        <v>6.5828492491491808E-2</v>
      </c>
      <c r="M21" s="3">
        <f t="shared" si="1"/>
        <v>-6.5000000000000002E-2</v>
      </c>
    </row>
    <row r="22" spans="1:13" x14ac:dyDescent="0.25">
      <c r="A22" s="2">
        <v>15</v>
      </c>
      <c r="B22" s="4">
        <f t="shared" si="5"/>
        <v>6.665234853978852E-2</v>
      </c>
      <c r="C22" s="3">
        <f t="shared" si="6"/>
        <v>6.4117822641892974E-2</v>
      </c>
      <c r="D22" s="6">
        <f t="shared" si="4"/>
        <v>0.37965393463359332</v>
      </c>
      <c r="E22" s="3">
        <f t="shared" si="0"/>
        <v>6.6696343343912945E-2</v>
      </c>
      <c r="F22" s="4">
        <f>($G$3*(SUM($D$8:D22))+D22)*$I$2</f>
        <v>0.99174520166950986</v>
      </c>
      <c r="G22" s="7">
        <f>IRR((F22,(INDEX($M$8:$M$66,61-A22):$M$67)),G21)</f>
        <v>6.5882906899486171E-2</v>
      </c>
      <c r="M22" s="3">
        <f t="shared" si="1"/>
        <v>-6.5000000000000002E-2</v>
      </c>
    </row>
    <row r="23" spans="1:13" x14ac:dyDescent="0.25">
      <c r="A23" s="2">
        <v>16</v>
      </c>
      <c r="B23" s="4">
        <f t="shared" si="5"/>
        <v>6.6145443360209416E-2</v>
      </c>
      <c r="C23" s="3">
        <f t="shared" si="6"/>
        <v>6.3706040377703679E-2</v>
      </c>
      <c r="D23" s="6">
        <f t="shared" si="4"/>
        <v>0.35593034145879571</v>
      </c>
      <c r="E23" s="3">
        <f t="shared" si="0"/>
        <v>6.6693593615493985E-2</v>
      </c>
      <c r="F23" s="4">
        <f>($G$3*(SUM($D$8:D23))+D23)*$I$2</f>
        <v>0.99115708068953401</v>
      </c>
      <c r="G23" s="7">
        <f>IRR((F23,(INDEX($M$8:$M$66,61-A23):$M$67)),G22)</f>
        <v>6.591088727114558E-2</v>
      </c>
      <c r="M23" s="3">
        <f t="shared" si="1"/>
        <v>-6.5000000000000002E-2</v>
      </c>
    </row>
    <row r="24" spans="1:13" x14ac:dyDescent="0.25">
      <c r="A24" s="2">
        <v>17</v>
      </c>
      <c r="B24" s="4">
        <f t="shared" si="5"/>
        <v>6.5657562763708266E-2</v>
      </c>
      <c r="C24" s="3">
        <f t="shared" si="6"/>
        <v>6.3335436339933313E-2</v>
      </c>
      <c r="D24" s="6">
        <f t="shared" si="4"/>
        <v>0.33384782880748159</v>
      </c>
      <c r="E24" s="3">
        <f t="shared" si="0"/>
        <v>6.6661341682802577E-2</v>
      </c>
      <c r="F24" s="4">
        <f>($G$3*(SUM($D$8:D24))+D24)*$I$2</f>
        <v>0.9907746769107062</v>
      </c>
      <c r="G24" s="7">
        <f>IRR((F24,(INDEX($M$8:$M$66,61-A24):$M$67)),G23)</f>
        <v>6.5918365697789971E-2</v>
      </c>
      <c r="M24" s="3">
        <f t="shared" si="1"/>
        <v>-6.5000000000000002E-2</v>
      </c>
    </row>
    <row r="25" spans="1:13" x14ac:dyDescent="0.25">
      <c r="A25" s="2">
        <v>18</v>
      </c>
      <c r="B25" s="4">
        <f t="shared" si="5"/>
        <v>6.5193137478953278E-2</v>
      </c>
      <c r="C25" s="3">
        <f t="shared" si="6"/>
        <v>6.3001892705939977E-2</v>
      </c>
      <c r="D25" s="6">
        <f t="shared" si="4"/>
        <v>0.31327871210491914</v>
      </c>
      <c r="E25" s="3">
        <f t="shared" si="0"/>
        <v>6.6605551390905182E-2</v>
      </c>
      <c r="F25" s="4">
        <f>($G$3*(SUM($D$8:D25))+D25)*$I$2</f>
        <v>0.9905686764949635</v>
      </c>
      <c r="G25" s="7">
        <f>IRR((F25,(INDEX($M$8:$M$66,61-A25):$M$67)),G24)</f>
        <v>6.5910102605726939E-2</v>
      </c>
      <c r="M25" s="3">
        <f t="shared" si="1"/>
        <v>-6.5000000000000002E-2</v>
      </c>
    </row>
    <row r="26" spans="1:13" x14ac:dyDescent="0.25">
      <c r="A26" s="2">
        <v>19</v>
      </c>
      <c r="B26" s="4">
        <f t="shared" si="5"/>
        <v>6.4754888524350615E-2</v>
      </c>
      <c r="C26" s="3">
        <f t="shared" si="6"/>
        <v>6.2701703435345979E-2</v>
      </c>
      <c r="D26" s="6">
        <f t="shared" si="4"/>
        <v>0.29410507924072038</v>
      </c>
      <c r="E26" s="3">
        <f t="shared" si="0"/>
        <v>6.6531167147542591E-2</v>
      </c>
      <c r="F26" s="4">
        <f>($G$3*(SUM($D$8:D26))+D26)*$I$2</f>
        <v>0.99051187378141159</v>
      </c>
      <c r="G26" s="7">
        <f>IRR((F26,(INDEX($M$8:$M$66,61-A26):$M$67)),G25)</f>
        <v>6.5889905436332219E-2</v>
      </c>
      <c r="M26" s="3">
        <f t="shared" si="1"/>
        <v>-6.5000000000000002E-2</v>
      </c>
    </row>
    <row r="27" spans="1:13" x14ac:dyDescent="0.25">
      <c r="A27" s="2">
        <v>20</v>
      </c>
      <c r="B27" s="4">
        <f t="shared" si="5"/>
        <v>6.4344251506549682E-2</v>
      </c>
      <c r="C27" s="3">
        <f t="shared" si="6"/>
        <v>6.2431533091811382E-2</v>
      </c>
      <c r="D27" s="6">
        <f t="shared" si="4"/>
        <v>0.2762185761347592</v>
      </c>
      <c r="E27" s="3">
        <f t="shared" si="0"/>
        <v>6.6442282879565662E-2</v>
      </c>
      <c r="F27" s="4">
        <f>($G$3*(SUM($D$8:D27))+D27)*$I$2</f>
        <v>0.99057957812420983</v>
      </c>
      <c r="G27" s="7">
        <f>IRR((F27,(INDEX($M$8:$M$66,61-A27):$M$67)),G26)</f>
        <v>6.5860818536814136E-2</v>
      </c>
      <c r="M27" s="3">
        <f t="shared" si="1"/>
        <v>-6.5000000000000002E-2</v>
      </c>
    </row>
    <row r="28" spans="1:13" x14ac:dyDescent="0.25">
      <c r="A28" s="2">
        <v>21</v>
      </c>
      <c r="B28" s="4">
        <f t="shared" si="5"/>
        <v>6.3961707823602026E-2</v>
      </c>
      <c r="C28" s="3">
        <f t="shared" si="6"/>
        <v>6.218837978263024E-2</v>
      </c>
      <c r="D28" s="6">
        <f t="shared" si="4"/>
        <v>0.25951995864475191</v>
      </c>
      <c r="E28" s="3">
        <f t="shared" si="0"/>
        <v>6.6342282909702899E-2</v>
      </c>
      <c r="F28" s="4">
        <f>($G$3*(SUM($D$8:D28))+D28)*$I$2</f>
        <v>0.99074975794611153</v>
      </c>
      <c r="G28" s="7">
        <f>IRR((F28,(INDEX($M$8:$M$66,61-A28):$M$67)),G27)</f>
        <v>6.5825264630805069E-2</v>
      </c>
      <c r="M28" s="3">
        <f t="shared" si="1"/>
        <v>-6.5000000000000002E-2</v>
      </c>
    </row>
    <row r="29" spans="1:13" x14ac:dyDescent="0.25">
      <c r="A29" s="2">
        <v>22</v>
      </c>
      <c r="B29" s="4">
        <f t="shared" si="5"/>
        <v>6.3607042215407666E-2</v>
      </c>
      <c r="C29" s="3">
        <f t="shared" si="6"/>
        <v>6.1969541804367215E-2</v>
      </c>
      <c r="D29" s="6">
        <f t="shared" si="4"/>
        <v>0.2439185139243551</v>
      </c>
      <c r="E29" s="3">
        <f t="shared" si="0"/>
        <v>6.6233959488111616E-2</v>
      </c>
      <c r="F29" s="4">
        <f>($G$3*(SUM($D$8:D29))+D29)*$I$2</f>
        <v>0.99100301663079771</v>
      </c>
      <c r="G29" s="7">
        <f>IRR((F29,(INDEX($M$8:$M$66,61-A29):$M$67)),G28)</f>
        <v>6.5785166865688582E-2</v>
      </c>
      <c r="M29" s="3">
        <f t="shared" si="1"/>
        <v>-6.5000000000000002E-2</v>
      </c>
    </row>
    <row r="30" spans="1:13" x14ac:dyDescent="0.25">
      <c r="A30" s="2">
        <v>23</v>
      </c>
      <c r="B30" s="4">
        <f t="shared" si="5"/>
        <v>6.3279542133199571E-2</v>
      </c>
      <c r="C30" s="3">
        <f t="shared" si="6"/>
        <v>6.1772587623930494E-2</v>
      </c>
      <c r="D30" s="6">
        <f t="shared" si="4"/>
        <v>0.22933142057455028</v>
      </c>
      <c r="E30" s="3">
        <f t="shared" si="0"/>
        <v>6.6119610898013104E-2</v>
      </c>
      <c r="F30" s="4">
        <f>($G$3*(SUM($D$8:D30))+D30)*$I$2</f>
        <v>0.99132246561833859</v>
      </c>
      <c r="G30" s="7">
        <f>IRR((F30,(INDEX($M$8:$M$66,61-A30):$M$67)),G29)</f>
        <v>6.5742045186461207E-2</v>
      </c>
      <c r="M30" s="3">
        <f t="shared" si="1"/>
        <v>-6.5000000000000002E-2</v>
      </c>
    </row>
    <row r="31" spans="1:13" x14ac:dyDescent="0.25">
      <c r="A31" s="2">
        <v>24</v>
      </c>
      <c r="B31" s="4">
        <f t="shared" si="5"/>
        <v>6.2978151231345758E-2</v>
      </c>
      <c r="C31" s="3">
        <f t="shared" si="6"/>
        <v>6.1595328861537443E-2</v>
      </c>
      <c r="D31" s="6">
        <f t="shared" si="4"/>
        <v>0.21568309319151877</v>
      </c>
      <c r="E31" s="3">
        <f t="shared" si="0"/>
        <v>6.600112338405939E-2</v>
      </c>
      <c r="F31" s="4">
        <f>($G$3*(SUM($D$8:D31))+D31)*$I$2</f>
        <v>0.99169353929275583</v>
      </c>
      <c r="G31" s="7">
        <f>IRR((F31,(INDEX($M$8:$M$66,61-A31):$M$67)),G30)</f>
        <v>6.5697094698193181E-2</v>
      </c>
      <c r="M31" s="3">
        <f t="shared" si="1"/>
        <v>-6.5000000000000002E-2</v>
      </c>
    </row>
    <row r="32" spans="1:13" x14ac:dyDescent="0.25">
      <c r="A32" s="2">
        <v>25</v>
      </c>
      <c r="B32" s="4">
        <f t="shared" si="5"/>
        <v>6.270158675738409E-2</v>
      </c>
      <c r="C32" s="3">
        <f t="shared" si="6"/>
        <v>6.1435795975383699E-2</v>
      </c>
      <c r="D32" s="6">
        <f t="shared" si="4"/>
        <v>0.20290454036301037</v>
      </c>
      <c r="E32" s="3">
        <f t="shared" si="0"/>
        <v>6.5880039599174545E-2</v>
      </c>
      <c r="F32" s="4">
        <f>($G$3*(SUM($D$8:D32))+D32)*$I$2</f>
        <v>0.99210378158784307</v>
      </c>
      <c r="G32" s="7">
        <f>IRR((F32,(INDEX($M$8:$M$66,61-A32):$M$67)),G31)</f>
        <v>6.5651249081689844E-2</v>
      </c>
      <c r="M32" s="3">
        <f t="shared" si="1"/>
        <v>-6.5000000000000002E-2</v>
      </c>
    </row>
    <row r="33" spans="1:13" x14ac:dyDescent="0.25">
      <c r="A33" s="2">
        <v>26</v>
      </c>
      <c r="B33" s="4">
        <f t="shared" si="5"/>
        <v>6.2448428600984013E-2</v>
      </c>
      <c r="C33" s="3">
        <f t="shared" si="6"/>
        <v>6.1292216377845328E-2</v>
      </c>
      <c r="D33" s="6">
        <f t="shared" si="4"/>
        <v>0.19093275373958171</v>
      </c>
      <c r="E33" s="3">
        <f t="shared" si="0"/>
        <v>6.5757615808973213E-2</v>
      </c>
      <c r="F33" s="4">
        <f>($G$3*(SUM($D$8:D33))+D33)*$I$2</f>
        <v>0.99254262395748716</v>
      </c>
      <c r="G33" s="7">
        <f>IRR((F33,(INDEX($M$8:$M$66,61-A33):$M$67)),G32)</f>
        <v>6.5605231900428329E-2</v>
      </c>
      <c r="M33" s="3">
        <f t="shared" si="1"/>
        <v>-6.5000000000000002E-2</v>
      </c>
    </row>
    <row r="34" spans="1:13" x14ac:dyDescent="0.25">
      <c r="A34" s="2">
        <v>27</v>
      </c>
      <c r="B34" s="4">
        <f t="shared" si="5"/>
        <v>6.2217186156356276E-2</v>
      </c>
      <c r="C34" s="3">
        <f t="shared" si="6"/>
        <v>6.1162994740060796E-2</v>
      </c>
      <c r="D34" s="6">
        <f t="shared" si="4"/>
        <v>0.17971013801676855</v>
      </c>
      <c r="E34" s="3">
        <f t="shared" si="0"/>
        <v>6.5634869715199162E-2</v>
      </c>
      <c r="F34" s="4">
        <f>($G$3*(SUM($D$8:D34))+D34)*$I$2</f>
        <v>0.99300116720576392</v>
      </c>
      <c r="G34" s="7">
        <f>IRR((F34,(INDEX($M$8:$M$66,61-A34):$M$67)),G33)</f>
        <v>6.5559598101089245E-2</v>
      </c>
      <c r="M34" s="3">
        <f t="shared" si="1"/>
        <v>-6.5000000000000002E-2</v>
      </c>
    </row>
    <row r="35" spans="1:13" x14ac:dyDescent="0.25">
      <c r="A35" s="2">
        <v>28</v>
      </c>
      <c r="B35" s="4">
        <f t="shared" si="5"/>
        <v>6.2006347873097181E-2</v>
      </c>
      <c r="C35" s="3">
        <f t="shared" si="6"/>
        <v>6.1046695266054718E-2</v>
      </c>
      <c r="D35" s="6">
        <f t="shared" si="4"/>
        <v>0.16918398643788801</v>
      </c>
      <c r="E35" s="3">
        <f t="shared" si="0"/>
        <v>6.5512620446877667E-2</v>
      </c>
      <c r="F35" s="4">
        <f>($G$3*(SUM($D$8:D35))+D35)*$I$2</f>
        <v>0.9934719747453461</v>
      </c>
      <c r="G35" s="7">
        <f>IRR((F35,(INDEX($M$8:$M$66,61-A35):$M$67)),G34)</f>
        <v>6.5514767573696231E-2</v>
      </c>
      <c r="M35" s="3">
        <f t="shared" si="1"/>
        <v>-6.5000000000000002E-2</v>
      </c>
    </row>
    <row r="36" spans="1:13" x14ac:dyDescent="0.25">
      <c r="A36" s="2">
        <v>29</v>
      </c>
      <c r="B36" s="4">
        <f t="shared" si="5"/>
        <v>6.1814417351688689E-2</v>
      </c>
      <c r="C36" s="3">
        <f t="shared" si="6"/>
        <v>6.0942025739449249E-2</v>
      </c>
      <c r="D36" s="6">
        <f t="shared" si="4"/>
        <v>0.15930600299773762</v>
      </c>
      <c r="E36" s="3">
        <f t="shared" si="0"/>
        <v>6.5391522008618752E-2</v>
      </c>
      <c r="F36" s="4">
        <f>($G$3*(SUM($D$8:D36))+D36)*$I$2</f>
        <v>0.99394888150004856</v>
      </c>
      <c r="G36" s="7">
        <f>IRR((F36,(INDEX($M$8:$M$66,61-A36):$M$67)),G35)</f>
        <v>6.5471052282755293E-2</v>
      </c>
      <c r="M36" s="3">
        <f t="shared" si="1"/>
        <v>-6.5000000000000002E-2</v>
      </c>
    </row>
    <row r="37" spans="1:13" x14ac:dyDescent="0.25">
      <c r="A37" s="2">
        <v>30</v>
      </c>
      <c r="B37" s="4">
        <f t="shared" si="5"/>
        <v>6.1639939029240802E-2</v>
      </c>
      <c r="C37" s="3">
        <f t="shared" si="6"/>
        <v>6.0847823165504321E-2</v>
      </c>
      <c r="D37" s="6">
        <f t="shared" si="4"/>
        <v>0.15003187034799234</v>
      </c>
      <c r="E37" s="3">
        <f t="shared" si="0"/>
        <v>6.5272091260386356E-2</v>
      </c>
      <c r="F37" s="4">
        <f>($G$3*(SUM($D$8:D37))+D37)*$I$2</f>
        <v>0.99442682042292296</v>
      </c>
      <c r="G37" s="7">
        <f>IRR((F37,(INDEX($M$8:$M$66,61-A37):$M$67)),G36)</f>
        <v>6.5428678193029777E-2</v>
      </c>
      <c r="M37" s="3">
        <f t="shared" si="1"/>
        <v>-6.5000000000000002E-2</v>
      </c>
    </row>
    <row r="38" spans="1:13" x14ac:dyDescent="0.25">
      <c r="A38" s="2">
        <v>31</v>
      </c>
      <c r="B38" s="4">
        <f t="shared" si="5"/>
        <v>6.1481515856493509E-2</v>
      </c>
      <c r="C38" s="3">
        <f t="shared" si="6"/>
        <v>6.0763040848953891E-2</v>
      </c>
      <c r="D38" s="6">
        <f t="shared" si="4"/>
        <v>0.14132086108702813</v>
      </c>
      <c r="E38" s="3">
        <f t="shared" si="0"/>
        <v>6.5154731324403192E-2</v>
      </c>
      <c r="F38" s="4">
        <f>($G$3*(SUM($D$8:D38))+D38)*$I$2</f>
        <v>0.99490166713261552</v>
      </c>
      <c r="G38" s="7">
        <f>IRR((F38,(INDEX($M$8:$M$66,61-A38):$M$67)),G37)</f>
        <v>6.538780298037139E-2</v>
      </c>
      <c r="M38" s="3">
        <f t="shared" si="1"/>
        <v>-6.5000000000000002E-2</v>
      </c>
    </row>
    <row r="39" spans="1:13" x14ac:dyDescent="0.25">
      <c r="A39" s="2">
        <v>32</v>
      </c>
      <c r="B39" s="4">
        <f t="shared" si="5"/>
        <v>6.1337820854985584E-2</v>
      </c>
      <c r="C39" s="3">
        <f t="shared" si="6"/>
        <v>6.0686736764058502E-2</v>
      </c>
      <c r="D39" s="6">
        <f t="shared" si="4"/>
        <v>0.13313548938532241</v>
      </c>
      <c r="E39" s="3">
        <f t="shared" si="0"/>
        <v>6.5039751166377835E-2</v>
      </c>
      <c r="F39" s="4">
        <f>($G$3*(SUM($D$8:D39))+D39)*$I$2</f>
        <v>0.99537010224095568</v>
      </c>
      <c r="G39" s="7">
        <f>IRR((F39,(INDEX($M$8:$M$66,61-A39):$M$67)),G38)</f>
        <v>6.5348530329204957E-2</v>
      </c>
      <c r="M39" s="3">
        <f t="shared" si="1"/>
        <v>-6.5000000000000002E-2</v>
      </c>
    </row>
    <row r="40" spans="1:13" x14ac:dyDescent="0.25">
      <c r="A40" s="2">
        <v>33</v>
      </c>
      <c r="B40" s="4">
        <f t="shared" si="5"/>
        <v>6.1207604036800166E-2</v>
      </c>
      <c r="C40" s="3">
        <f t="shared" si="6"/>
        <v>6.0618063087652649E-2</v>
      </c>
      <c r="D40" s="6">
        <f t="shared" si="4"/>
        <v>0.12544119955894156</v>
      </c>
      <c r="E40" s="3">
        <f t="shared" ref="E40:E66" si="7">($I$2/D40)^(1/A40)-1</f>
        <v>6.492738197476533E-2</v>
      </c>
      <c r="F40" s="4">
        <f>($G$3*(SUM($D$8:D40))+D40)*$I$2</f>
        <v>0.99582949038590618</v>
      </c>
      <c r="G40" s="7">
        <f>IRR((F40,(INDEX($M$8:$M$66,61-A40):$M$67)),G39)</f>
        <v>6.5310921465471239E-2</v>
      </c>
      <c r="M40" s="3">
        <f t="shared" ref="M40:M66" si="8">-$G$3*$I$2</f>
        <v>-6.5000000000000002E-2</v>
      </c>
    </row>
    <row r="41" spans="1:13" x14ac:dyDescent="0.25">
      <c r="A41" s="2">
        <v>34</v>
      </c>
      <c r="B41" s="4">
        <f t="shared" si="5"/>
        <v>6.108969584697066E-2</v>
      </c>
      <c r="C41" s="3">
        <f t="shared" si="6"/>
        <v>6.0556256778887381E-2</v>
      </c>
      <c r="D41" s="6">
        <f t="shared" si="4"/>
        <v>0.11820608812240622</v>
      </c>
      <c r="E41" s="3">
        <f t="shared" si="7"/>
        <v>6.4817790858994417E-2</v>
      </c>
      <c r="F41" s="4">
        <f>($G$3*(SUM($D$8:D41))+D41)*$I$2</f>
        <v>0.99627777467732714</v>
      </c>
      <c r="G41" s="7">
        <f>IRR((F41,(INDEX($M$8:$M$66,61-A41):$M$67)),G40)</f>
        <v>6.5275004450265017E-2</v>
      </c>
      <c r="M41" s="3">
        <f t="shared" si="8"/>
        <v>-6.5000000000000002E-2</v>
      </c>
    </row>
    <row r="42" spans="1:13" x14ac:dyDescent="0.25">
      <c r="A42" s="2">
        <v>35</v>
      </c>
      <c r="B42" s="4">
        <f t="shared" si="5"/>
        <v>6.0983008033354005E-2</v>
      </c>
      <c r="C42" s="3">
        <f t="shared" si="6"/>
        <v>6.0500631100998639E-2</v>
      </c>
      <c r="D42" s="6">
        <f t="shared" si="4"/>
        <v>0.11140065593423103</v>
      </c>
      <c r="E42" s="3">
        <f t="shared" si="7"/>
        <v>6.4711092302010442E-2</v>
      </c>
      <c r="F42" s="4">
        <f>($G$3*(SUM($D$8:D42))+D42)*$I$2</f>
        <v>0.99671338512487695</v>
      </c>
      <c r="G42" s="7">
        <f>IRR((F42,(INDEX($M$8:$M$66,61-A42):$M$67)),G41)</f>
        <v>6.5240781659473557E-2</v>
      </c>
      <c r="M42" s="3">
        <f t="shared" si="8"/>
        <v>-6.5000000000000002E-2</v>
      </c>
    </row>
    <row r="43" spans="1:13" x14ac:dyDescent="0.25">
      <c r="A43" s="2">
        <v>36</v>
      </c>
      <c r="B43" s="4">
        <f t="shared" si="5"/>
        <v>6.0886532646882929E-2</v>
      </c>
      <c r="C43" s="3">
        <f t="shared" si="6"/>
        <v>6.0450567990898776E-2</v>
      </c>
      <c r="D43" s="6">
        <f t="shared" si="4"/>
        <v>0.10499758722877581</v>
      </c>
      <c r="E43" s="3">
        <f t="shared" si="7"/>
        <v>6.4607357731158999E-2</v>
      </c>
      <c r="F43" s="4">
        <f>($G$3*(SUM($D$8:D43))+D43)*$I$2</f>
        <v>0.99713515958929222</v>
      </c>
      <c r="G43" s="7">
        <f>IRR((F43,(INDEX($M$8:$M$66,61-A43):$M$67)),G42)</f>
        <v>6.5208235793915659E-2</v>
      </c>
      <c r="M43" s="3">
        <f t="shared" si="8"/>
        <v>-6.5000000000000002E-2</v>
      </c>
    </row>
    <row r="44" spans="1:13" x14ac:dyDescent="0.25">
      <c r="A44" s="2">
        <v>37</v>
      </c>
      <c r="B44" s="4">
        <f t="shared" si="5"/>
        <v>6.0799339715686102E-2</v>
      </c>
      <c r="C44" s="3">
        <f t="shared" si="6"/>
        <v>6.0405511191808897E-2</v>
      </c>
      <c r="D44" s="6">
        <f t="shared" si="4"/>
        <v>9.897155256256264E-2</v>
      </c>
      <c r="E44" s="3">
        <f t="shared" si="7"/>
        <v>6.4506623511970673E-2</v>
      </c>
      <c r="F44" s="4">
        <f>($G$3*(SUM($D$8:D44))+D44)*$I$2</f>
        <v>0.99754227583964561</v>
      </c>
      <c r="G44" s="7">
        <f>IRR((F44,(INDEX($M$8:$M$66,61-A44):$M$67)),G43)</f>
        <v>6.5177334699128009E-2</v>
      </c>
      <c r="M44" s="3">
        <f t="shared" si="8"/>
        <v>-6.5000000000000002E-2</v>
      </c>
    </row>
    <row r="45" spans="1:13" x14ac:dyDescent="0.25">
      <c r="A45" s="2">
        <v>38</v>
      </c>
      <c r="B45" s="4">
        <f t="shared" si="5"/>
        <v>6.0720574010910661E-2</v>
      </c>
      <c r="C45" s="3">
        <f t="shared" si="6"/>
        <v>6.036496007262801E-2</v>
      </c>
      <c r="D45" s="6">
        <f t="shared" si="4"/>
        <v>9.3299032962340323E-2</v>
      </c>
      <c r="E45" s="3">
        <f t="shared" si="7"/>
        <v>6.4408897619778527E-2</v>
      </c>
      <c r="F45" s="4">
        <f>($G$3*(SUM($D$8:D45))+D45)*$I$2</f>
        <v>0.99793419338197542</v>
      </c>
      <c r="G45" s="7">
        <f>IRR((F45,(INDEX($M$8:$M$66,61-A45):$M$67)),G44)</f>
        <v>6.5148035221081368E-2</v>
      </c>
      <c r="M45" s="3">
        <f t="shared" si="8"/>
        <v>-6.5000000000000002E-2</v>
      </c>
    </row>
    <row r="46" spans="1:13" x14ac:dyDescent="0.25">
      <c r="A46" s="2">
        <v>39</v>
      </c>
      <c r="B46" s="4">
        <f t="shared" si="5"/>
        <v>6.0649451223254131E-2</v>
      </c>
      <c r="C46" s="3">
        <f t="shared" si="6"/>
        <v>6.0328464065365212E-2</v>
      </c>
      <c r="D46" s="6">
        <f t="shared" si="4"/>
        <v>8.7958162826566086E-2</v>
      </c>
      <c r="E46" s="3">
        <f t="shared" si="7"/>
        <v>6.4314165202688622E-2</v>
      </c>
      <c r="F46" s="4">
        <f>($G$3*(SUM($D$8:D46))+D46)*$I$2</f>
        <v>0.99831060382992809</v>
      </c>
      <c r="G46" s="7">
        <f>IRR((F46,(INDEX($M$8:$M$66,61-A46):$M$67)),G45)</f>
        <v>6.512028628131783E-2</v>
      </c>
      <c r="M46" s="3">
        <f t="shared" si="8"/>
        <v>-6.5000000000000002E-2</v>
      </c>
    </row>
    <row r="47" spans="1:13" x14ac:dyDescent="0.25">
      <c r="A47" s="2">
        <v>40</v>
      </c>
      <c r="B47" s="4">
        <f t="shared" si="5"/>
        <v>6.0585253791676348E-2</v>
      </c>
      <c r="C47" s="3">
        <f t="shared" si="6"/>
        <v>6.0295617658828689E-2</v>
      </c>
      <c r="D47" s="6">
        <f t="shared" si="4"/>
        <v>8.2928589389381524E-2</v>
      </c>
      <c r="E47" s="3">
        <f t="shared" si="7"/>
        <v>6.4222393214808715E-2</v>
      </c>
      <c r="F47" s="4">
        <f>($G$3*(SUM($D$8:D47))+D47)*$I$2</f>
        <v>0.99867138870305328</v>
      </c>
      <c r="G47" s="7">
        <f>IRR((F47,(INDEX($M$8:$M$66,61-A47):$M$67)),G46)</f>
        <v>6.5094031320363177E-2</v>
      </c>
      <c r="M47" s="3">
        <f t="shared" si="8"/>
        <v>-6.5000000000000002E-2</v>
      </c>
    </row>
    <row r="48" spans="1:13" x14ac:dyDescent="0.25">
      <c r="A48" s="2">
        <v>41</v>
      </c>
      <c r="B48" s="4">
        <f t="shared" si="5"/>
        <v>6.0527326565106815E-2</v>
      </c>
      <c r="C48" s="3">
        <f t="shared" si="6"/>
        <v>6.026605589294582E-2</v>
      </c>
      <c r="D48" s="6">
        <f t="shared" si="4"/>
        <v>7.8191346799236769E-2</v>
      </c>
      <c r="E48" s="3">
        <f t="shared" si="7"/>
        <v>6.4133534269727566E-2</v>
      </c>
      <c r="F48" s="4">
        <f>($G$3*(SUM($D$8:D48))+D48)*$I$2</f>
        <v>0.9990165836548589</v>
      </c>
      <c r="G48" s="7">
        <f>IRR((F48,(INDEX($M$8:$M$66,61-A48):$M$67)),G47)</f>
        <v>6.5069210230206398E-2</v>
      </c>
      <c r="M48" s="3">
        <f t="shared" si="8"/>
        <v>-6.5000000000000002E-2</v>
      </c>
    </row>
    <row r="49" spans="1:13" x14ac:dyDescent="0.25">
      <c r="A49" s="2">
        <v>42</v>
      </c>
      <c r="B49" s="4">
        <f t="shared" si="5"/>
        <v>6.0475072430674619E-2</v>
      </c>
      <c r="C49" s="3">
        <f t="shared" si="6"/>
        <v>6.0239450303651236E-2</v>
      </c>
      <c r="D49" s="6">
        <f t="shared" si="4"/>
        <v>7.3728743089050933E-2</v>
      </c>
      <c r="E49" s="3">
        <f t="shared" si="7"/>
        <v>6.4047529840039141E-2</v>
      </c>
      <c r="F49" s="4">
        <f>($G$3*(SUM($D$8:D49))+D49)*$I$2</f>
        <v>0.99934634824546142</v>
      </c>
      <c r="G49" s="7">
        <f>IRR((F49,(INDEX($M$8:$M$66,61-A49):$M$67)),G48)</f>
        <v>6.5045760873892133E-2</v>
      </c>
      <c r="M49" s="3">
        <f t="shared" si="8"/>
        <v>-6.5000000000000002E-2</v>
      </c>
    </row>
    <row r="50" spans="1:13" x14ac:dyDescent="0.25">
      <c r="A50" s="2">
        <v>43</v>
      </c>
      <c r="B50" s="4">
        <f t="shared" si="5"/>
        <v>6.0427948005269939E-2</v>
      </c>
      <c r="C50" s="3">
        <f t="shared" si="6"/>
        <v>6.0215505273286112E-2</v>
      </c>
      <c r="D50" s="6">
        <f t="shared" si="4"/>
        <v>6.9524258519401194E-2</v>
      </c>
      <c r="E50" s="3">
        <f t="shared" si="7"/>
        <v>6.3964312908472376E-2</v>
      </c>
      <c r="F50" s="4">
        <f>($G$3*(SUM($D$8:D50))+D50)*$I$2</f>
        <v>0.99966094047957266</v>
      </c>
      <c r="G50" s="7">
        <f>IRR((F50,(INDEX($M$8:$M$66,61-A50):$M$67)),G49)</f>
        <v>6.5023620271831506E-2</v>
      </c>
      <c r="M50" s="3">
        <f t="shared" si="8"/>
        <v>-6.5000000000000002E-2</v>
      </c>
    </row>
    <row r="51" spans="1:13" x14ac:dyDescent="0.25">
      <c r="A51" s="2">
        <v>44</v>
      </c>
      <c r="B51" s="4">
        <f t="shared" si="5"/>
        <v>6.0385459458873171E-2</v>
      </c>
      <c r="C51" s="3">
        <f t="shared" si="6"/>
        <v>6.0193954745957498E-2</v>
      </c>
      <c r="D51" s="6">
        <f t="shared" si="4"/>
        <v>6.5562453960385139E-2</v>
      </c>
      <c r="E51" s="3">
        <f t="shared" si="7"/>
        <v>6.3883810159230281E-2</v>
      </c>
      <c r="F51" s="4">
        <f>($G$3*(SUM($D$8:D51))+D51)*$I$2</f>
        <v>0.99996069542798172</v>
      </c>
      <c r="G51" s="7">
        <f>IRR((F51,(INDEX($M$8:$M$66,61-A51):$M$67)),G50)</f>
        <v>6.5002725519465843E-2</v>
      </c>
      <c r="M51" s="3">
        <f t="shared" si="8"/>
        <v>-6.5000000000000002E-2</v>
      </c>
    </row>
    <row r="52" spans="1:13" x14ac:dyDescent="0.25">
      <c r="A52" s="2">
        <v>45</v>
      </c>
      <c r="B52" s="4">
        <f t="shared" si="5"/>
        <v>6.0347158516290036E-2</v>
      </c>
      <c r="C52" s="3">
        <f t="shared" si="6"/>
        <v>6.0174559271361748E-2</v>
      </c>
      <c r="D52" s="6">
        <f t="shared" si="4"/>
        <v>6.1828888142093551E-2</v>
      </c>
      <c r="E52" s="3">
        <f t="shared" si="7"/>
        <v>6.3805943783948438E-2</v>
      </c>
      <c r="F52" s="4">
        <f>($G$3*(SUM($D$8:D52))+D52)*$I$2</f>
        <v>1.0002460073389261</v>
      </c>
      <c r="G52" s="7">
        <f>IRR((F52,(INDEX($M$8:$M$66,61-A52):$M$67)),G51)</f>
        <v>6.4983014488769086E-2</v>
      </c>
      <c r="M52" s="3">
        <f t="shared" si="8"/>
        <v>-6.5000000000000002E-2</v>
      </c>
    </row>
    <row r="53" spans="1:13" x14ac:dyDescent="0.25">
      <c r="A53" s="2">
        <v>46</v>
      </c>
      <c r="B53" s="4">
        <f t="shared" si="5"/>
        <v>6.031263866730438E-2</v>
      </c>
      <c r="C53" s="3">
        <f t="shared" si="6"/>
        <v>6.0157103344225575E-2</v>
      </c>
      <c r="D53" s="6">
        <f t="shared" si="4"/>
        <v>5.8310042749215023E-2</v>
      </c>
      <c r="E53" s="3">
        <f t="shared" si="7"/>
        <v>6.3730632964773548E-2</v>
      </c>
      <c r="F53" s="4">
        <f>($G$3*(SUM($D$8:D53))+D53)*$I$2</f>
        <v>1.0005173147247466</v>
      </c>
      <c r="G53" s="7">
        <f>IRR((F53,(INDEX($M$8:$M$66,61-A53):$M$67)),G52)</f>
        <v>6.4964426356201033E-2</v>
      </c>
      <c r="M53" s="3">
        <f t="shared" si="8"/>
        <v>-6.5000000000000002E-2</v>
      </c>
    </row>
    <row r="54" spans="1:13" x14ac:dyDescent="0.25">
      <c r="A54" s="2">
        <v>47</v>
      </c>
      <c r="B54" s="4">
        <f t="shared" si="5"/>
        <v>6.0281531602688621E-2</v>
      </c>
      <c r="C54" s="3">
        <f t="shared" si="6"/>
        <v>6.0141393009803021E-2</v>
      </c>
      <c r="D54" s="6">
        <f t="shared" si="4"/>
        <v>5.4993254463612071E-2</v>
      </c>
      <c r="E54" s="3">
        <f t="shared" si="7"/>
        <v>6.3657795087084468E-2</v>
      </c>
      <c r="F54" s="4">
        <f>($G$3*(SUM($D$8:D54))+D54)*$I$2</f>
        <v>1.0007750879792785</v>
      </c>
      <c r="G54" s="7">
        <f>IRR((F54,(INDEX($M$8:$M$66,61-A54):$M$67)),G53)</f>
        <v>6.4946901991707051E-2</v>
      </c>
      <c r="M54" s="3">
        <f t="shared" si="8"/>
        <v>-6.5000000000000002E-2</v>
      </c>
    </row>
    <row r="55" spans="1:13" x14ac:dyDescent="0.25">
      <c r="A55" s="2">
        <v>48</v>
      </c>
      <c r="B55" s="4">
        <f t="shared" si="5"/>
        <v>6.0253503884111499E-2</v>
      </c>
      <c r="C55" s="3">
        <f t="shared" si="6"/>
        <v>6.0127253708822721E-2</v>
      </c>
      <c r="D55" s="6">
        <f t="shared" si="4"/>
        <v>5.1866653171338352E-2</v>
      </c>
      <c r="E55" s="3">
        <f t="shared" si="7"/>
        <v>6.3587346725996419E-2</v>
      </c>
      <c r="F55" s="4">
        <f>($G$3*(SUM($D$8:D55))+D55)*$I$2</f>
        <v>1.0010198191431416</v>
      </c>
      <c r="G55" s="7">
        <f>IRR((F55,(INDEX($M$8:$M$66,61-A55):$M$67)),G54)</f>
        <v>6.4930384236831395E-2</v>
      </c>
      <c r="M55" s="3">
        <f t="shared" si="8"/>
        <v>-6.5000000000000002E-2</v>
      </c>
    </row>
    <row r="56" spans="1:13" x14ac:dyDescent="0.25">
      <c r="A56" s="2">
        <v>49</v>
      </c>
      <c r="B56" s="4">
        <f t="shared" si="5"/>
        <v>6.0228253849053746E-2</v>
      </c>
      <c r="C56" s="3">
        <f t="shared" si="6"/>
        <v>6.0114528337940447E-2</v>
      </c>
      <c r="D56" s="6">
        <f t="shared" si="4"/>
        <v>4.8919105649102873E-2</v>
      </c>
      <c r="E56" s="3">
        <f t="shared" si="7"/>
        <v>6.3519204443750921E-2</v>
      </c>
      <c r="F56" s="4">
        <f>($G$3*(SUM($D$8:D56))+D56)*$I$2</f>
        <v>1.001252013488098</v>
      </c>
      <c r="G56" s="7">
        <f>IRR((F56,(INDEX($M$8:$M$66,61-A56):$M$67)),G55)</f>
        <v>6.4914818094700788E-2</v>
      </c>
      <c r="M56" s="3">
        <f t="shared" si="8"/>
        <v>-6.5000000000000002E-2</v>
      </c>
    </row>
    <row r="57" spans="1:13" x14ac:dyDescent="0.25">
      <c r="A57" s="2">
        <v>50</v>
      </c>
      <c r="B57" s="19">
        <f t="shared" si="5"/>
        <v>6.0205508746831088E-2</v>
      </c>
      <c r="C57" s="20">
        <f t="shared" si="6"/>
        <v>6.0103075504146404E-2</v>
      </c>
      <c r="D57" s="19">
        <f t="shared" si="4"/>
        <v>4.6140164131173549E-2</v>
      </c>
      <c r="E57" s="20">
        <f t="shared" si="7"/>
        <v>6.3453285429193818E-2</v>
      </c>
      <c r="F57" s="19">
        <f>($G$3*(SUM($D$8:D57))+D57)*$I$2</f>
        <v>1.001472182638695</v>
      </c>
      <c r="G57" s="20">
        <f>IRR((F57,(INDEX($M$8:$M$66,61-A57):$M$67)),G56)</f>
        <v>6.4900150850334182E-2</v>
      </c>
      <c r="M57" s="3">
        <f t="shared" si="8"/>
        <v>-6.5000000000000002E-2</v>
      </c>
    </row>
    <row r="58" spans="1:13" x14ac:dyDescent="0.25">
      <c r="A58" s="2">
        <v>51</v>
      </c>
      <c r="B58" s="4">
        <f t="shared" si="5"/>
        <v>6.0185022098294148E-2</v>
      </c>
      <c r="C58" s="3">
        <f t="shared" si="6"/>
        <v>6.0092767953731765E-2</v>
      </c>
      <c r="D58" s="6">
        <f t="shared" si="4"/>
        <v>4.3520019232602819E-2</v>
      </c>
      <c r="E58" s="3">
        <f t="shared" si="7"/>
        <v>6.3389508005563311E-2</v>
      </c>
      <c r="F58" s="4">
        <f>($G$3*(SUM($D$8:D58))+D58)*$I$2</f>
        <v>1.0016808389902432</v>
      </c>
      <c r="G58" s="7">
        <f>IRR((F58,(INDEX($M$8:$M$66,61-A58):$M$67)),G57)</f>
        <v>6.4886332136194325E-2</v>
      </c>
      <c r="M58" s="3">
        <f t="shared" si="8"/>
        <v>-6.5000000000000002E-2</v>
      </c>
    </row>
    <row r="59" spans="1:13" x14ac:dyDescent="0.25">
      <c r="A59" s="2">
        <v>52</v>
      </c>
      <c r="B59" s="4">
        <f t="shared" si="5"/>
        <v>6.0166571269381672E-2</v>
      </c>
      <c r="C59" s="3">
        <f t="shared" si="6"/>
        <v>6.0083491158358586E-2</v>
      </c>
      <c r="D59" s="6">
        <f t="shared" si="4"/>
        <v>4.1049456769790035E-2</v>
      </c>
      <c r="E59" s="3">
        <f t="shared" si="7"/>
        <v>6.3327792028644359E-2</v>
      </c>
      <c r="F59" s="4">
        <f>($G$3*(SUM($D$8:D59))+D59)*$I$2</f>
        <v>1.0018784912174667</v>
      </c>
      <c r="G59" s="7">
        <f>IRR((F59,(INDEX($M$8:$M$66,61-A59):$M$67)),G58)</f>
        <v>6.4873313955065459E-2</v>
      </c>
      <c r="M59" s="3">
        <f t="shared" si="8"/>
        <v>-6.5000000000000002E-2</v>
      </c>
    </row>
    <row r="60" spans="1:13" x14ac:dyDescent="0.25">
      <c r="A60" s="2">
        <v>53</v>
      </c>
      <c r="B60" s="4">
        <f t="shared" si="5"/>
        <v>6.0149955247177055E-2</v>
      </c>
      <c r="C60" s="3">
        <f t="shared" si="6"/>
        <v>6.0075142042522726E-2</v>
      </c>
      <c r="D60" s="6">
        <f t="shared" si="4"/>
        <v>3.8719818075983854E-2</v>
      </c>
      <c r="E60" s="3">
        <f t="shared" si="7"/>
        <v>6.3268059193828385E-2</v>
      </c>
      <c r="F60" s="4">
        <f>($G$3*(SUM($D$8:D60))+D60)*$I$2</f>
        <v>1.0020656406985997</v>
      </c>
      <c r="G60" s="7">
        <f>IRR((F60,(INDEX($M$8:$M$66,61-A60):$M$67)),G59)</f>
        <v>6.4861050669985376E-2</v>
      </c>
      <c r="M60" s="3">
        <f t="shared" si="8"/>
        <v>-6.5000000000000002E-2</v>
      </c>
    </row>
    <row r="61" spans="1:13" x14ac:dyDescent="0.25">
      <c r="A61" s="2">
        <v>54</v>
      </c>
      <c r="B61" s="4">
        <f t="shared" si="5"/>
        <v>6.013499260624619E-2</v>
      </c>
      <c r="C61" s="3">
        <f t="shared" si="6"/>
        <v>6.0067627838270451E-2</v>
      </c>
      <c r="D61" s="6">
        <f t="shared" si="4"/>
        <v>3.6522963458463016E-2</v>
      </c>
      <c r="E61" s="3">
        <f t="shared" si="7"/>
        <v>6.3210233267653626E-2</v>
      </c>
      <c r="F61" s="4">
        <f>($G$3*(SUM($D$8:D61))+D61)*$I$2</f>
        <v>1.002242778705879</v>
      </c>
      <c r="G61" s="7">
        <f>IRR((F61,(INDEX($M$8:$M$66,61-A61):$M$67)),G60)</f>
        <v>6.4849498969087538E-2</v>
      </c>
      <c r="M61" s="3">
        <f t="shared" si="8"/>
        <v>-6.5000000000000002E-2</v>
      </c>
    </row>
    <row r="62" spans="1:13" x14ac:dyDescent="0.25">
      <c r="A62" s="2">
        <v>55</v>
      </c>
      <c r="B62" s="4">
        <f t="shared" si="5"/>
        <v>6.0121519652651043E-2</v>
      </c>
      <c r="C62" s="3">
        <f t="shared" si="6"/>
        <v>6.0060865054443406E-2</v>
      </c>
      <c r="D62" s="6">
        <f t="shared" si="4"/>
        <v>3.4451238486784219E-2</v>
      </c>
      <c r="E62" s="3">
        <f t="shared" si="7"/>
        <v>6.315424025692673E-2</v>
      </c>
      <c r="F62" s="4">
        <f>($G$3*(SUM($D$8:D62))+D62)*$I$2</f>
        <v>1.0024103842358412</v>
      </c>
      <c r="G62" s="7">
        <f>IRR((F62,(INDEX($M$8:$M$66,61-A62):$M$67)),G61)</f>
        <v>6.4838617811645127E-2</v>
      </c>
      <c r="M62" s="3">
        <f t="shared" si="8"/>
        <v>-6.5000000000000002E-2</v>
      </c>
    </row>
    <row r="63" spans="1:13" x14ac:dyDescent="0.25">
      <c r="A63" s="2">
        <v>56</v>
      </c>
      <c r="B63" s="4">
        <f t="shared" si="5"/>
        <v>6.0109388733009514E-2</v>
      </c>
      <c r="C63" s="3">
        <f t="shared" si="6"/>
        <v>6.0054778548999065E-2</v>
      </c>
      <c r="D63" s="6">
        <f t="shared" si="4"/>
        <v>3.2497442838507959E-2</v>
      </c>
      <c r="E63" s="3">
        <f t="shared" si="7"/>
        <v>6.3100008526411955E-2</v>
      </c>
      <c r="F63" s="4">
        <f>($G$3*(SUM($D$8:D63))+D63)*$I$2</f>
        <v>1.0025689223720677</v>
      </c>
      <c r="G63" s="7">
        <f>IRR((F63,(INDEX($M$8:$M$66,61-A63):$M$67)),G62)</f>
        <v>6.4828368360378308E-2</v>
      </c>
      <c r="M63" s="3">
        <f t="shared" si="8"/>
        <v>-6.5000000000000002E-2</v>
      </c>
    </row>
    <row r="64" spans="1:13" x14ac:dyDescent="0.25">
      <c r="A64" s="2">
        <v>57</v>
      </c>
      <c r="B64" s="4">
        <f t="shared" si="5"/>
        <v>6.0098466696207421E-2</v>
      </c>
      <c r="C64" s="3">
        <f t="shared" si="6"/>
        <v>6.004930069409916E-2</v>
      </c>
      <c r="D64" s="6">
        <f t="shared" si="4"/>
        <v>3.0654801460958007E-2</v>
      </c>
      <c r="E64" s="3">
        <f t="shared" si="7"/>
        <v>6.3047468874324331E-2</v>
      </c>
      <c r="F64" s="4">
        <f>($G$3*(SUM($D$8:D64))+D64)*$I$2</f>
        <v>1.0027188430894802</v>
      </c>
      <c r="G64" s="7">
        <f>IRR((F64,(INDEX($M$8:$M$66,61-A64):$M$67)),G63)</f>
        <v>6.4818713904040148E-2</v>
      </c>
      <c r="M64" s="3">
        <f t="shared" si="8"/>
        <v>-6.5000000000000002E-2</v>
      </c>
    </row>
    <row r="65" spans="1:13" x14ac:dyDescent="0.25">
      <c r="A65" s="2">
        <v>58</v>
      </c>
      <c r="B65" s="4">
        <f t="shared" si="5"/>
        <v>6.0088633495785769E-2</v>
      </c>
      <c r="C65" s="3">
        <f t="shared" si="6"/>
        <v>6.0044370624689244E-2</v>
      </c>
      <c r="D65" s="6">
        <f t="shared" si="4"/>
        <v>2.8916937835495198E-2</v>
      </c>
      <c r="E65" s="3">
        <f t="shared" si="7"/>
        <v>6.2996554573362173E-2</v>
      </c>
      <c r="F65" s="4">
        <f>($G$3*(SUM($D$8:D65))+D65)*$I$2</f>
        <v>1.0028605804233246</v>
      </c>
      <c r="G65" s="7">
        <f>IRR((F65,(INDEX($M$8:$M$66,61-A65):$M$67)),G64)</f>
        <v>6.4809619773488647E-2</v>
      </c>
      <c r="M65" s="3">
        <f t="shared" si="8"/>
        <v>-6.5000000000000002E-2</v>
      </c>
    </row>
    <row r="66" spans="1:13" x14ac:dyDescent="0.25">
      <c r="A66" s="2">
        <v>59</v>
      </c>
      <c r="B66" s="4">
        <f t="shared" si="5"/>
        <v>6.0079780921566461E-2</v>
      </c>
      <c r="C66" s="3">
        <f t="shared" si="6"/>
        <v>6.0039933562220323E-2</v>
      </c>
      <c r="D66" s="6">
        <f t="shared" si="4"/>
        <v>2.7277849155063271E-2</v>
      </c>
      <c r="E66" s="3">
        <f t="shared" si="7"/>
        <v>6.2947201383771745E-2</v>
      </c>
      <c r="F66" s="4">
        <f>($G$3*(SUM($D$8:D66))+D66)*$I$2</f>
        <v>1.0029945519379717</v>
      </c>
      <c r="G66" s="7">
        <f>IRR((F66,(INDEX($M$8:$M$66,61-A66):$M$67)),G65)</f>
        <v>6.4801053253768837E-2</v>
      </c>
      <c r="M66" s="3">
        <f t="shared" si="8"/>
        <v>-6.5000000000000002E-2</v>
      </c>
    </row>
    <row r="67" spans="1:13" x14ac:dyDescent="0.25">
      <c r="M67" s="4">
        <f>-(1+$G$3)*$I$2</f>
        <v>-1.0649999999999999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à 1 var</vt:lpstr>
      <vt:lpstr>à 2 var</vt:lpstr>
    </vt:vector>
  </TitlesOfParts>
  <Company>iut montpellier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AFH</dc:creator>
  <cp:lastModifiedBy>FRANCOIS-HEUDE</cp:lastModifiedBy>
  <dcterms:created xsi:type="dcterms:W3CDTF">2008-10-05T17:08:14Z</dcterms:created>
  <dcterms:modified xsi:type="dcterms:W3CDTF">2021-09-30T12:18:47Z</dcterms:modified>
</cp:coreProperties>
</file>