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Guillaume Dumas\Downloads\"/>
    </mc:Choice>
  </mc:AlternateContent>
  <xr:revisionPtr revIDLastSave="0" documentId="13_ncr:1_{8B827243-F0FB-4540-8B0D-DC55F9C989C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Feuil1" sheetId="1" r:id="rId1"/>
    <sheet name="Nouvelles command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2" l="1"/>
  <c r="D30" i="2"/>
  <c r="D29" i="2"/>
  <c r="D26" i="2"/>
  <c r="C25" i="2"/>
  <c r="D25" i="2" s="1"/>
  <c r="D24" i="2"/>
  <c r="D23" i="2"/>
  <c r="C22" i="2"/>
  <c r="D22" i="2" s="1"/>
  <c r="D21" i="2"/>
  <c r="D14" i="2"/>
  <c r="D13" i="2"/>
  <c r="D12" i="2"/>
  <c r="D9" i="2"/>
  <c r="C8" i="2"/>
  <c r="D8" i="2" s="1"/>
  <c r="D7" i="2"/>
  <c r="D6" i="2"/>
  <c r="C5" i="2"/>
  <c r="D5" i="2" s="1"/>
  <c r="D4" i="2"/>
  <c r="D10" i="2" l="1"/>
  <c r="D27" i="2"/>
  <c r="D11" i="2"/>
  <c r="C10" i="2"/>
  <c r="D16" i="2"/>
  <c r="C16" i="2" s="1"/>
  <c r="D34" i="2" l="1"/>
  <c r="C34" i="2" s="1"/>
  <c r="C27" i="2"/>
  <c r="D28" i="2"/>
</calcChain>
</file>

<file path=xl/sharedStrings.xml><?xml version="1.0" encoding="utf-8"?>
<sst xmlns="http://schemas.openxmlformats.org/spreadsheetml/2006/main" count="73" uniqueCount="45">
  <si>
    <t>Tableau de résultat en fonction de la variabilité des charges</t>
  </si>
  <si>
    <t>Qté</t>
  </si>
  <si>
    <t>PU</t>
  </si>
  <si>
    <t>Total</t>
  </si>
  <si>
    <t>Chiffre d'affaires</t>
  </si>
  <si>
    <t xml:space="preserve"> CV (amt machine)</t>
  </si>
  <si>
    <t xml:space="preserve"> CV pièces)</t>
  </si>
  <si>
    <t>CV electricité</t>
  </si>
  <si>
    <t>CV Transport</t>
  </si>
  <si>
    <t xml:space="preserve"> = MCV</t>
  </si>
  <si>
    <t xml:space="preserve"> = Taux de MCV</t>
  </si>
  <si>
    <t xml:space="preserve"> CF (salaires)</t>
  </si>
  <si>
    <t xml:space="preserve"> CF (amt brevet)</t>
  </si>
  <si>
    <t xml:space="preserve"> CF (loyer)</t>
  </si>
  <si>
    <t>Résulat</t>
  </si>
  <si>
    <t>En unité</t>
  </si>
  <si>
    <t>Marge se sécurité</t>
  </si>
  <si>
    <t>Indice de sécu</t>
  </si>
  <si>
    <t>Point mort</t>
  </si>
  <si>
    <t>Levier opérationnel</t>
  </si>
  <si>
    <t>Mois</t>
  </si>
  <si>
    <t>Janv</t>
  </si>
  <si>
    <t>Mars</t>
  </si>
  <si>
    <t>Févr</t>
  </si>
  <si>
    <t>Avr</t>
  </si>
  <si>
    <t>Mai</t>
  </si>
  <si>
    <t>Juin</t>
  </si>
  <si>
    <t>Juil</t>
  </si>
  <si>
    <t>Août</t>
  </si>
  <si>
    <t>Sept</t>
  </si>
  <si>
    <t>Oct</t>
  </si>
  <si>
    <t>Nov</t>
  </si>
  <si>
    <t>Déc</t>
  </si>
  <si>
    <t>Ventes mensuelles</t>
  </si>
  <si>
    <t>Ventes cumulées</t>
  </si>
  <si>
    <t>Mois dépassant le seuil de rentabilité = Novembre</t>
  </si>
  <si>
    <t>Seuil de rentabilité</t>
  </si>
  <si>
    <t>Anciennes commandes</t>
  </si>
  <si>
    <t>Nouvelles commandes</t>
  </si>
  <si>
    <t>Solution 1 : ventes sur internet</t>
  </si>
  <si>
    <t>Solution 2 : ventes sur internet</t>
  </si>
  <si>
    <t>Frais à l'export</t>
  </si>
  <si>
    <t>CF (assurance, gardiennage)</t>
  </si>
  <si>
    <t>CV commission</t>
  </si>
  <si>
    <t xml:space="preserve"> CV pièces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</si>
</sst>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165" fontId="0" fillId="0" borderId="0" xfId="1" applyNumberFormat="1" applyFont="1"/>
    <xf numFmtId="0" fontId="0" fillId="0" borderId="1" xfId="0" applyBorder="1"/>
    <xf numFmtId="165" fontId="0" fillId="0" borderId="1" xfId="1" applyNumberFormat="1" applyFont="1" applyBorder="1"/>
    <xf numFmtId="10" fontId="0" fillId="0" borderId="1" xfId="2" applyNumberFormat="1" applyFont="1" applyBorder="1"/>
    <xf numFmtId="164" fontId="0" fillId="0" borderId="1" xfId="1" applyFont="1" applyBorder="1"/>
    <xf numFmtId="165" fontId="0" fillId="0" borderId="0" xfId="0" applyNumberFormat="1"/>
    <xf numFmtId="0" fontId="2" fillId="0" borderId="0" xfId="0" applyFont="1"/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165" fontId="0" fillId="0" borderId="8" xfId="1" applyNumberFormat="1" applyFont="1" applyBorder="1"/>
    <xf numFmtId="165" fontId="0" fillId="0" borderId="9" xfId="1" applyNumberFormat="1" applyFont="1" applyBorder="1"/>
    <xf numFmtId="10" fontId="0" fillId="0" borderId="9" xfId="2" applyNumberFormat="1" applyFont="1" applyBorder="1"/>
    <xf numFmtId="165" fontId="0" fillId="0" borderId="10" xfId="1" applyNumberFormat="1" applyFont="1" applyBorder="1"/>
    <xf numFmtId="164" fontId="0" fillId="0" borderId="11" xfId="1" applyFont="1" applyBorder="1"/>
    <xf numFmtId="165" fontId="0" fillId="0" borderId="12" xfId="1" applyNumberFormat="1" applyFont="1" applyBorder="1"/>
    <xf numFmtId="165" fontId="0" fillId="0" borderId="8" xfId="0" applyNumberFormat="1" applyBorder="1"/>
    <xf numFmtId="165" fontId="0" fillId="0" borderId="1" xfId="0" applyNumberFormat="1" applyBorder="1"/>
    <xf numFmtId="165" fontId="0" fillId="0" borderId="15" xfId="0" applyNumberFormat="1" applyBorder="1"/>
    <xf numFmtId="165" fontId="0" fillId="0" borderId="15" xfId="1" applyNumberFormat="1" applyFont="1" applyBorder="1"/>
    <xf numFmtId="0" fontId="0" fillId="0" borderId="0" xfId="0" applyAlignment="1">
      <alignment horizontal="center"/>
    </xf>
    <xf numFmtId="165" fontId="0" fillId="0" borderId="2" xfId="1" applyNumberFormat="1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"/>
  <sheetViews>
    <sheetView tabSelected="1" workbookViewId="0">
      <selection activeCell="B7" sqref="B7"/>
    </sheetView>
  </sheetViews>
  <sheetFormatPr baseColWidth="10" defaultRowHeight="14.5" x14ac:dyDescent="0.35"/>
  <cols>
    <col min="1" max="1" width="25.26953125" customWidth="1"/>
    <col min="2" max="2" width="12.453125" bestFit="1" customWidth="1"/>
    <col min="3" max="3" width="9" bestFit="1" customWidth="1"/>
    <col min="4" max="4" width="12.453125" bestFit="1" customWidth="1"/>
    <col min="5" max="5" width="11.453125" bestFit="1" customWidth="1"/>
    <col min="6" max="12" width="4.81640625" bestFit="1" customWidth="1"/>
    <col min="13" max="13" width="5.81640625" bestFit="1" customWidth="1"/>
  </cols>
  <sheetData>
    <row r="1" spans="1:5" x14ac:dyDescent="0.35">
      <c r="A1" s="26" t="s">
        <v>0</v>
      </c>
      <c r="B1" s="26"/>
      <c r="C1" s="26"/>
      <c r="D1" s="26"/>
    </row>
    <row r="2" spans="1:5" x14ac:dyDescent="0.35">
      <c r="A2" s="2"/>
      <c r="B2" s="2" t="s">
        <v>1</v>
      </c>
      <c r="C2" s="2" t="s">
        <v>2</v>
      </c>
      <c r="D2" s="2" t="s">
        <v>3</v>
      </c>
    </row>
    <row r="3" spans="1:5" x14ac:dyDescent="0.35">
      <c r="A3" s="2"/>
      <c r="B3" s="3"/>
      <c r="C3" s="3"/>
      <c r="D3" s="3"/>
    </row>
    <row r="4" spans="1:5" x14ac:dyDescent="0.35">
      <c r="A4" s="2"/>
      <c r="B4" s="3"/>
      <c r="C4" s="3"/>
      <c r="D4" s="3"/>
    </row>
    <row r="5" spans="1:5" x14ac:dyDescent="0.35">
      <c r="A5" s="2"/>
      <c r="B5" s="3"/>
      <c r="C5" s="3"/>
      <c r="D5" s="3"/>
    </row>
    <row r="6" spans="1:5" x14ac:dyDescent="0.35">
      <c r="A6" s="2"/>
      <c r="B6" s="3"/>
      <c r="C6" s="3"/>
      <c r="D6" s="3"/>
    </row>
    <row r="7" spans="1:5" x14ac:dyDescent="0.35">
      <c r="A7" s="2"/>
      <c r="B7" s="3"/>
      <c r="C7" s="3"/>
      <c r="D7" s="3"/>
    </row>
    <row r="8" spans="1:5" x14ac:dyDescent="0.35">
      <c r="A8" s="2"/>
      <c r="B8" s="3"/>
      <c r="C8" s="3"/>
      <c r="D8" s="3"/>
    </row>
    <row r="9" spans="1:5" x14ac:dyDescent="0.35">
      <c r="A9" s="2"/>
      <c r="B9" s="3"/>
      <c r="C9" s="3"/>
      <c r="D9" s="3"/>
    </row>
    <row r="10" spans="1:5" x14ac:dyDescent="0.35">
      <c r="A10" s="2"/>
      <c r="B10" s="3"/>
      <c r="C10" s="3"/>
      <c r="D10" s="4"/>
    </row>
    <row r="11" spans="1:5" x14ac:dyDescent="0.35">
      <c r="A11" s="2"/>
      <c r="B11" s="3"/>
      <c r="C11" s="3"/>
      <c r="D11" s="3"/>
      <c r="E11" s="27"/>
    </row>
    <row r="12" spans="1:5" x14ac:dyDescent="0.35">
      <c r="A12" s="2"/>
      <c r="B12" s="3"/>
      <c r="C12" s="3"/>
      <c r="D12" s="3"/>
      <c r="E12" s="27"/>
    </row>
    <row r="13" spans="1:5" x14ac:dyDescent="0.35">
      <c r="A13" s="2"/>
      <c r="B13" s="3"/>
      <c r="C13" s="3"/>
      <c r="D13" s="3"/>
      <c r="E13" s="27"/>
    </row>
    <row r="14" spans="1:5" x14ac:dyDescent="0.35">
      <c r="A14" s="2"/>
      <c r="B14" s="3"/>
      <c r="C14" s="3"/>
      <c r="D14" s="3"/>
      <c r="E14" s="27"/>
    </row>
    <row r="15" spans="1:5" x14ac:dyDescent="0.35">
      <c r="A15" s="2"/>
      <c r="B15" s="3"/>
      <c r="C15" s="5"/>
      <c r="D15" s="3"/>
    </row>
    <row r="16" spans="1:5" x14ac:dyDescent="0.35">
      <c r="B16" s="1"/>
      <c r="C16" s="1"/>
      <c r="D16" s="1"/>
    </row>
    <row r="17" spans="1:13" x14ac:dyDescent="0.35">
      <c r="A17" s="7" t="s">
        <v>36</v>
      </c>
      <c r="B17" s="1"/>
      <c r="C17" s="1"/>
      <c r="D17" s="1"/>
    </row>
    <row r="18" spans="1:13" x14ac:dyDescent="0.35">
      <c r="A18" s="7"/>
      <c r="B18" s="1"/>
      <c r="C18" s="1"/>
      <c r="D18" s="1"/>
    </row>
    <row r="19" spans="1:13" x14ac:dyDescent="0.35">
      <c r="A19" s="7" t="s">
        <v>15</v>
      </c>
      <c r="B19" s="6"/>
    </row>
    <row r="20" spans="1:13" x14ac:dyDescent="0.35">
      <c r="A20" s="7"/>
    </row>
    <row r="21" spans="1:13" x14ac:dyDescent="0.35">
      <c r="A21" s="7" t="s">
        <v>16</v>
      </c>
      <c r="B21" s="6"/>
    </row>
    <row r="22" spans="1:13" x14ac:dyDescent="0.35">
      <c r="A22" s="7" t="s">
        <v>17</v>
      </c>
    </row>
    <row r="23" spans="1:13" x14ac:dyDescent="0.35">
      <c r="A23" s="7"/>
    </row>
    <row r="24" spans="1:13" x14ac:dyDescent="0.35">
      <c r="A24" s="7" t="s">
        <v>18</v>
      </c>
    </row>
    <row r="26" spans="1:13" x14ac:dyDescent="0.35">
      <c r="A26" s="7" t="s">
        <v>19</v>
      </c>
    </row>
    <row r="30" spans="1:13" x14ac:dyDescent="0.35">
      <c r="A30" s="2" t="s">
        <v>20</v>
      </c>
      <c r="B30" s="2" t="s">
        <v>21</v>
      </c>
      <c r="C30" s="2" t="s">
        <v>23</v>
      </c>
      <c r="D30" s="2" t="s">
        <v>22</v>
      </c>
      <c r="E30" s="2" t="s">
        <v>24</v>
      </c>
      <c r="F30" s="2" t="s">
        <v>25</v>
      </c>
      <c r="G30" s="2" t="s">
        <v>26</v>
      </c>
      <c r="H30" s="2" t="s">
        <v>27</v>
      </c>
      <c r="I30" s="2" t="s">
        <v>28</v>
      </c>
      <c r="J30" s="2" t="s">
        <v>29</v>
      </c>
      <c r="K30" s="2" t="s">
        <v>30</v>
      </c>
      <c r="L30" s="2" t="s">
        <v>31</v>
      </c>
      <c r="M30" s="2" t="s">
        <v>32</v>
      </c>
    </row>
    <row r="31" spans="1:13" x14ac:dyDescent="0.35">
      <c r="A31" s="2" t="s">
        <v>33</v>
      </c>
      <c r="B31" s="2">
        <v>100</v>
      </c>
      <c r="C31" s="2">
        <v>300</v>
      </c>
      <c r="D31" s="2">
        <v>300</v>
      </c>
      <c r="E31" s="2">
        <v>300</v>
      </c>
      <c r="F31" s="2">
        <v>100</v>
      </c>
      <c r="G31" s="2">
        <v>100</v>
      </c>
      <c r="H31" s="2">
        <v>100</v>
      </c>
      <c r="I31" s="2">
        <v>100</v>
      </c>
      <c r="J31" s="2">
        <v>1000</v>
      </c>
      <c r="K31" s="2">
        <v>500</v>
      </c>
      <c r="L31" s="2">
        <v>1100</v>
      </c>
      <c r="M31" s="2">
        <v>20000</v>
      </c>
    </row>
    <row r="32" spans="1:13" x14ac:dyDescent="0.35">
      <c r="A32" s="2" t="s">
        <v>34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4" spans="1:1" x14ac:dyDescent="0.35">
      <c r="A34" s="7" t="s">
        <v>35</v>
      </c>
    </row>
  </sheetData>
  <mergeCells count="2">
    <mergeCell ref="A1:D1"/>
    <mergeCell ref="E11:E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4"/>
  <sheetViews>
    <sheetView topLeftCell="A17" workbookViewId="0">
      <selection activeCell="D33" sqref="D33"/>
    </sheetView>
  </sheetViews>
  <sheetFormatPr baseColWidth="10" defaultRowHeight="14.5" x14ac:dyDescent="0.35"/>
  <cols>
    <col min="1" max="1" width="23.26953125" bestFit="1" customWidth="1"/>
    <col min="3" max="3" width="9" bestFit="1" customWidth="1"/>
    <col min="4" max="4" width="12.453125" bestFit="1" customWidth="1"/>
    <col min="5" max="5" width="9" bestFit="1" customWidth="1"/>
    <col min="6" max="6" width="8" bestFit="1" customWidth="1"/>
    <col min="7" max="7" width="12.453125" bestFit="1" customWidth="1"/>
    <col min="8" max="8" width="13.453125" bestFit="1" customWidth="1"/>
    <col min="11" max="11" width="11.453125" bestFit="1" customWidth="1"/>
  </cols>
  <sheetData>
    <row r="1" spans="1:10" ht="15" thickBot="1" x14ac:dyDescent="0.4">
      <c r="A1" s="26" t="s">
        <v>39</v>
      </c>
      <c r="B1" s="26"/>
      <c r="C1" s="26"/>
      <c r="D1" s="26"/>
      <c r="E1" s="26"/>
      <c r="F1" s="26"/>
      <c r="G1" s="26"/>
      <c r="H1" s="26"/>
    </row>
    <row r="2" spans="1:10" x14ac:dyDescent="0.35">
      <c r="A2" s="8"/>
      <c r="B2" s="28" t="s">
        <v>37</v>
      </c>
      <c r="C2" s="29"/>
      <c r="D2" s="30"/>
      <c r="E2" s="31" t="s">
        <v>38</v>
      </c>
      <c r="F2" s="32"/>
      <c r="G2" s="33"/>
      <c r="H2" s="14" t="s">
        <v>3</v>
      </c>
    </row>
    <row r="3" spans="1:10" x14ac:dyDescent="0.35">
      <c r="A3" s="9"/>
      <c r="B3" s="10" t="s">
        <v>1</v>
      </c>
      <c r="C3" s="2" t="s">
        <v>2</v>
      </c>
      <c r="D3" s="11" t="s">
        <v>3</v>
      </c>
      <c r="E3" s="10" t="s">
        <v>1</v>
      </c>
      <c r="F3" s="2" t="s">
        <v>2</v>
      </c>
      <c r="G3" s="11" t="s">
        <v>3</v>
      </c>
      <c r="H3" s="15"/>
    </row>
    <row r="4" spans="1:10" ht="15" thickBot="1" x14ac:dyDescent="0.4">
      <c r="A4" s="9" t="s">
        <v>4</v>
      </c>
      <c r="B4" s="16">
        <v>24000</v>
      </c>
      <c r="C4" s="3">
        <v>1500</v>
      </c>
      <c r="D4" s="17">
        <f>C4*B4</f>
        <v>36000000</v>
      </c>
      <c r="E4" s="22"/>
      <c r="F4" s="23"/>
      <c r="G4" s="17"/>
      <c r="H4" s="24"/>
    </row>
    <row r="5" spans="1:10" ht="15" thickBot="1" x14ac:dyDescent="0.4">
      <c r="A5" s="9" t="s">
        <v>5</v>
      </c>
      <c r="B5" s="16">
        <v>24000</v>
      </c>
      <c r="C5" s="3">
        <f>96000000/240000</f>
        <v>400</v>
      </c>
      <c r="D5" s="17">
        <f t="shared" ref="D5:D9" si="0">C5*B5</f>
        <v>9600000</v>
      </c>
      <c r="E5" s="22"/>
      <c r="F5" s="23"/>
      <c r="G5" s="17"/>
      <c r="H5" s="24"/>
      <c r="J5" s="6"/>
    </row>
    <row r="6" spans="1:10" ht="15" thickBot="1" x14ac:dyDescent="0.4">
      <c r="A6" s="9" t="s">
        <v>44</v>
      </c>
      <c r="B6" s="16">
        <v>24000</v>
      </c>
      <c r="C6" s="3">
        <v>400</v>
      </c>
      <c r="D6" s="17">
        <f t="shared" si="0"/>
        <v>9600000</v>
      </c>
      <c r="E6" s="22"/>
      <c r="F6" s="23"/>
      <c r="G6" s="17"/>
      <c r="H6" s="24"/>
    </row>
    <row r="7" spans="1:10" ht="15" thickBot="1" x14ac:dyDescent="0.4">
      <c r="A7" s="9" t="s">
        <v>7</v>
      </c>
      <c r="B7" s="16">
        <v>24000</v>
      </c>
      <c r="C7" s="3">
        <v>100</v>
      </c>
      <c r="D7" s="17">
        <f t="shared" si="0"/>
        <v>2400000</v>
      </c>
      <c r="E7" s="22"/>
      <c r="F7" s="23"/>
      <c r="G7" s="17"/>
      <c r="H7" s="24"/>
    </row>
    <row r="8" spans="1:10" ht="15" thickBot="1" x14ac:dyDescent="0.4">
      <c r="A8" s="9" t="s">
        <v>8</v>
      </c>
      <c r="B8" s="16">
        <v>24000</v>
      </c>
      <c r="C8" s="3">
        <f>90000/3000</f>
        <v>30</v>
      </c>
      <c r="D8" s="17">
        <f t="shared" si="0"/>
        <v>720000</v>
      </c>
      <c r="E8" s="22"/>
      <c r="F8" s="23"/>
      <c r="G8" s="17"/>
      <c r="H8" s="24"/>
    </row>
    <row r="9" spans="1:10" ht="15" thickBot="1" x14ac:dyDescent="0.4">
      <c r="A9" s="9" t="s">
        <v>43</v>
      </c>
      <c r="B9" s="16">
        <v>24000</v>
      </c>
      <c r="C9" s="3">
        <v>30</v>
      </c>
      <c r="D9" s="17">
        <f t="shared" si="0"/>
        <v>720000</v>
      </c>
      <c r="E9" s="22"/>
      <c r="F9" s="23"/>
      <c r="G9" s="17"/>
      <c r="H9" s="24"/>
    </row>
    <row r="10" spans="1:10" ht="15" thickBot="1" x14ac:dyDescent="0.4">
      <c r="A10" s="9" t="s">
        <v>9</v>
      </c>
      <c r="B10" s="16">
        <v>24000</v>
      </c>
      <c r="C10" s="3">
        <f>D10/B10</f>
        <v>540</v>
      </c>
      <c r="D10" s="17">
        <f>D4-SUM(D5:D9)</f>
        <v>12960000</v>
      </c>
      <c r="E10" s="22"/>
      <c r="F10" s="23"/>
      <c r="G10" s="17"/>
      <c r="H10" s="24"/>
    </row>
    <row r="11" spans="1:10" ht="15" thickBot="1" x14ac:dyDescent="0.4">
      <c r="A11" s="9" t="s">
        <v>10</v>
      </c>
      <c r="B11" s="16"/>
      <c r="C11" s="3"/>
      <c r="D11" s="18">
        <f>D10/D4</f>
        <v>0.36</v>
      </c>
      <c r="E11" s="10"/>
      <c r="F11" s="2"/>
      <c r="G11" s="18"/>
      <c r="H11" s="24"/>
    </row>
    <row r="12" spans="1:10" ht="15" thickBot="1" x14ac:dyDescent="0.4">
      <c r="A12" s="9" t="s">
        <v>11</v>
      </c>
      <c r="B12" s="16"/>
      <c r="C12" s="3"/>
      <c r="D12" s="17">
        <f>16*62500</f>
        <v>1000000</v>
      </c>
      <c r="E12" s="10"/>
      <c r="F12" s="2"/>
      <c r="G12" s="11"/>
      <c r="H12" s="24"/>
    </row>
    <row r="13" spans="1:10" ht="15" thickBot="1" x14ac:dyDescent="0.4">
      <c r="A13" s="9" t="s">
        <v>12</v>
      </c>
      <c r="B13" s="16"/>
      <c r="C13" s="3"/>
      <c r="D13" s="17">
        <f>900000/15</f>
        <v>60000</v>
      </c>
      <c r="E13" s="10"/>
      <c r="F13" s="2"/>
      <c r="G13" s="11"/>
      <c r="H13" s="24"/>
    </row>
    <row r="14" spans="1:10" ht="15" thickBot="1" x14ac:dyDescent="0.4">
      <c r="A14" s="9" t="s">
        <v>13</v>
      </c>
      <c r="B14" s="16"/>
      <c r="C14" s="3"/>
      <c r="D14" s="17">
        <f>12*50000</f>
        <v>600000</v>
      </c>
      <c r="E14" s="10"/>
      <c r="F14" s="2"/>
      <c r="G14" s="11"/>
      <c r="H14" s="24"/>
    </row>
    <row r="15" spans="1:10" ht="15" thickBot="1" x14ac:dyDescent="0.4">
      <c r="A15" s="9" t="s">
        <v>42</v>
      </c>
      <c r="B15" s="16"/>
      <c r="C15" s="3"/>
      <c r="D15" s="17">
        <v>300000</v>
      </c>
      <c r="E15" s="10"/>
      <c r="F15" s="2"/>
      <c r="G15" s="11"/>
      <c r="H15" s="24"/>
    </row>
    <row r="16" spans="1:10" ht="15" thickBot="1" x14ac:dyDescent="0.4">
      <c r="A16" s="9" t="s">
        <v>14</v>
      </c>
      <c r="B16" s="19">
        <v>24000</v>
      </c>
      <c r="C16" s="20">
        <f>D16/B16</f>
        <v>458.33333333333331</v>
      </c>
      <c r="D16" s="21">
        <f>D10-SUM(D12:D15)</f>
        <v>11000000</v>
      </c>
      <c r="E16" s="12"/>
      <c r="F16" s="13"/>
      <c r="G16" s="21"/>
      <c r="H16" s="24"/>
    </row>
    <row r="18" spans="1:11" ht="15" thickBot="1" x14ac:dyDescent="0.4">
      <c r="A18" s="26" t="s">
        <v>40</v>
      </c>
      <c r="B18" s="26"/>
      <c r="C18" s="26"/>
      <c r="D18" s="26"/>
      <c r="E18" s="26"/>
      <c r="F18" s="26"/>
      <c r="G18" s="26"/>
      <c r="H18" s="26"/>
    </row>
    <row r="19" spans="1:11" x14ac:dyDescent="0.35">
      <c r="A19" s="8"/>
      <c r="B19" s="28" t="s">
        <v>37</v>
      </c>
      <c r="C19" s="29"/>
      <c r="D19" s="30"/>
      <c r="E19" s="31" t="s">
        <v>38</v>
      </c>
      <c r="F19" s="32"/>
      <c r="G19" s="33"/>
      <c r="H19" s="14" t="s">
        <v>3</v>
      </c>
    </row>
    <row r="20" spans="1:11" x14ac:dyDescent="0.35">
      <c r="A20" s="9"/>
      <c r="B20" s="10" t="s">
        <v>1</v>
      </c>
      <c r="C20" s="2" t="s">
        <v>2</v>
      </c>
      <c r="D20" s="11" t="s">
        <v>3</v>
      </c>
      <c r="E20" s="10" t="s">
        <v>1</v>
      </c>
      <c r="F20" s="2" t="s">
        <v>2</v>
      </c>
      <c r="G20" s="11" t="s">
        <v>3</v>
      </c>
      <c r="H20" s="15"/>
    </row>
    <row r="21" spans="1:11" ht="15" thickBot="1" x14ac:dyDescent="0.4">
      <c r="A21" s="9" t="s">
        <v>4</v>
      </c>
      <c r="B21" s="16">
        <v>24000</v>
      </c>
      <c r="C21" s="3">
        <v>1500</v>
      </c>
      <c r="D21" s="17">
        <f>C21*B21</f>
        <v>36000000</v>
      </c>
      <c r="E21" s="22"/>
      <c r="F21" s="23"/>
      <c r="G21" s="17"/>
      <c r="H21" s="25"/>
      <c r="K21" s="6"/>
    </row>
    <row r="22" spans="1:11" ht="15" thickBot="1" x14ac:dyDescent="0.4">
      <c r="A22" s="9" t="s">
        <v>5</v>
      </c>
      <c r="B22" s="16">
        <v>24000</v>
      </c>
      <c r="C22" s="3">
        <f>96000000/240000</f>
        <v>400</v>
      </c>
      <c r="D22" s="17">
        <f t="shared" ref="D22:D26" si="1">C22*B22</f>
        <v>9600000</v>
      </c>
      <c r="E22" s="22"/>
      <c r="F22" s="23"/>
      <c r="G22" s="17"/>
      <c r="H22" s="25"/>
    </row>
    <row r="23" spans="1:11" ht="15" thickBot="1" x14ac:dyDescent="0.4">
      <c r="A23" s="9" t="s">
        <v>6</v>
      </c>
      <c r="B23" s="16">
        <v>24000</v>
      </c>
      <c r="C23" s="3">
        <v>400</v>
      </c>
      <c r="D23" s="17">
        <f t="shared" si="1"/>
        <v>9600000</v>
      </c>
      <c r="E23" s="22"/>
      <c r="F23" s="23"/>
      <c r="G23" s="17"/>
      <c r="H23" s="25"/>
    </row>
    <row r="24" spans="1:11" ht="15" thickBot="1" x14ac:dyDescent="0.4">
      <c r="A24" s="9" t="s">
        <v>7</v>
      </c>
      <c r="B24" s="16">
        <v>24000</v>
      </c>
      <c r="C24" s="3">
        <v>100</v>
      </c>
      <c r="D24" s="17">
        <f t="shared" si="1"/>
        <v>2400000</v>
      </c>
      <c r="E24" s="22"/>
      <c r="F24" s="23"/>
      <c r="G24" s="17"/>
      <c r="H24" s="25"/>
    </row>
    <row r="25" spans="1:11" ht="15" thickBot="1" x14ac:dyDescent="0.4">
      <c r="A25" s="9" t="s">
        <v>8</v>
      </c>
      <c r="B25" s="16">
        <v>24000</v>
      </c>
      <c r="C25" s="3">
        <f>90000/3000</f>
        <v>30</v>
      </c>
      <c r="D25" s="17">
        <f t="shared" si="1"/>
        <v>720000</v>
      </c>
      <c r="E25" s="22"/>
      <c r="F25" s="23"/>
      <c r="G25" s="17"/>
      <c r="H25" s="25"/>
    </row>
    <row r="26" spans="1:11" ht="15" thickBot="1" x14ac:dyDescent="0.4">
      <c r="A26" s="9" t="s">
        <v>43</v>
      </c>
      <c r="B26" s="16">
        <v>24000</v>
      </c>
      <c r="C26" s="3">
        <v>30</v>
      </c>
      <c r="D26" s="17">
        <f t="shared" si="1"/>
        <v>720000</v>
      </c>
      <c r="E26" s="22"/>
      <c r="F26" s="23"/>
      <c r="G26" s="17"/>
      <c r="H26" s="25"/>
    </row>
    <row r="27" spans="1:11" ht="15" thickBot="1" x14ac:dyDescent="0.4">
      <c r="A27" s="9" t="s">
        <v>9</v>
      </c>
      <c r="B27" s="16">
        <v>24000</v>
      </c>
      <c r="C27" s="3">
        <f>D27/B27</f>
        <v>540</v>
      </c>
      <c r="D27" s="17">
        <f>D21-SUM(D22:D26)</f>
        <v>12960000</v>
      </c>
      <c r="E27" s="22"/>
      <c r="F27" s="17"/>
      <c r="G27" s="17"/>
      <c r="H27" s="25"/>
    </row>
    <row r="28" spans="1:11" ht="15" thickBot="1" x14ac:dyDescent="0.4">
      <c r="A28" s="9" t="s">
        <v>10</v>
      </c>
      <c r="B28" s="16"/>
      <c r="C28" s="3"/>
      <c r="D28" s="18">
        <f>D27/D21</f>
        <v>0.36</v>
      </c>
      <c r="E28" s="10"/>
      <c r="F28" s="2"/>
      <c r="G28" s="18"/>
      <c r="H28" s="24"/>
    </row>
    <row r="29" spans="1:11" ht="15" thickBot="1" x14ac:dyDescent="0.4">
      <c r="A29" s="9" t="s">
        <v>11</v>
      </c>
      <c r="B29" s="16"/>
      <c r="C29" s="3"/>
      <c r="D29" s="17">
        <f>16*62500</f>
        <v>1000000</v>
      </c>
      <c r="E29" s="10"/>
      <c r="F29" s="2"/>
      <c r="G29" s="17"/>
      <c r="H29" s="24"/>
    </row>
    <row r="30" spans="1:11" ht="15" thickBot="1" x14ac:dyDescent="0.4">
      <c r="A30" s="9" t="s">
        <v>12</v>
      </c>
      <c r="B30" s="16"/>
      <c r="C30" s="3"/>
      <c r="D30" s="17">
        <f>900000/15</f>
        <v>60000</v>
      </c>
      <c r="E30" s="10"/>
      <c r="F30" s="2"/>
      <c r="G30" s="11"/>
      <c r="H30" s="24"/>
    </row>
    <row r="31" spans="1:11" ht="15" thickBot="1" x14ac:dyDescent="0.4">
      <c r="A31" s="9" t="s">
        <v>13</v>
      </c>
      <c r="B31" s="16"/>
      <c r="C31" s="3"/>
      <c r="D31" s="17">
        <f>12*50000</f>
        <v>600000</v>
      </c>
      <c r="E31" s="10"/>
      <c r="F31" s="2"/>
      <c r="G31" s="11"/>
      <c r="H31" s="24"/>
    </row>
    <row r="32" spans="1:11" ht="15" thickBot="1" x14ac:dyDescent="0.4">
      <c r="A32" s="9" t="s">
        <v>42</v>
      </c>
      <c r="B32" s="16"/>
      <c r="C32" s="3"/>
      <c r="D32" s="17">
        <v>300000</v>
      </c>
      <c r="E32" s="10"/>
      <c r="F32" s="2"/>
      <c r="G32" s="11"/>
      <c r="H32" s="24"/>
    </row>
    <row r="33" spans="1:8" ht="15" thickBot="1" x14ac:dyDescent="0.4">
      <c r="A33" s="9" t="s">
        <v>41</v>
      </c>
      <c r="B33" s="16"/>
      <c r="C33" s="3"/>
      <c r="E33" s="10"/>
      <c r="F33" s="2"/>
      <c r="G33" s="11"/>
      <c r="H33" s="24"/>
    </row>
    <row r="34" spans="1:8" ht="15" thickBot="1" x14ac:dyDescent="0.4">
      <c r="A34" s="9" t="s">
        <v>14</v>
      </c>
      <c r="B34" s="19">
        <v>24000</v>
      </c>
      <c r="C34" s="20">
        <f>D34/B34</f>
        <v>458.33333333333331</v>
      </c>
      <c r="D34" s="21">
        <f>D27-SUM(D29:D32)</f>
        <v>11000000</v>
      </c>
      <c r="E34" s="12"/>
      <c r="F34" s="13"/>
      <c r="G34" s="21"/>
      <c r="H34" s="24"/>
    </row>
  </sheetData>
  <mergeCells count="6">
    <mergeCell ref="B2:D2"/>
    <mergeCell ref="E2:G2"/>
    <mergeCell ref="A1:H1"/>
    <mergeCell ref="A18:H18"/>
    <mergeCell ref="B19:D19"/>
    <mergeCell ref="E19:G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Nouvelles commandes</vt:lpstr>
    </vt:vector>
  </TitlesOfParts>
  <Company>Universite de Montpellier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n.a.</dc:creator>
  <cp:lastModifiedBy>Guillaume Dumas</cp:lastModifiedBy>
  <dcterms:created xsi:type="dcterms:W3CDTF">2022-02-10T10:34:48Z</dcterms:created>
  <dcterms:modified xsi:type="dcterms:W3CDTF">2025-02-09T14:14:04Z</dcterms:modified>
</cp:coreProperties>
</file>