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7.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38.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39.xml" ContentType="application/vnd.openxmlformats-officedocument.drawing+xml"/>
  <Override PartName="/xl/tables/table1.xml" ContentType="application/vnd.openxmlformats-officedocument.spreadsheetml.table+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40.xml" ContentType="application/vnd.openxmlformats-officedocument.drawing+xml"/>
  <Override PartName="/xl/charts/chart3.xml" ContentType="application/vnd.openxmlformats-officedocument.drawingml.chart+xml"/>
  <Override PartName="/xl/drawings/drawing41.xml" ContentType="application/vnd.openxmlformats-officedocument.drawing+xml"/>
  <Override PartName="/xl/charts/chart4.xml" ContentType="application/vnd.openxmlformats-officedocument.drawingml.chart+xml"/>
  <Override PartName="/xl/drawings/drawing42.xml" ContentType="application/vnd.openxmlformats-officedocument.drawing+xml"/>
  <Override PartName="/xl/charts/chart5.xml" ContentType="application/vnd.openxmlformats-officedocument.drawingml.chart+xml"/>
  <Override PartName="/xl/drawings/drawing43.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charts/chart6.xml" ContentType="application/vnd.openxmlformats-officedocument.drawingml.chart+xml"/>
  <Override PartName="/xl/drawings/drawing44.xml" ContentType="application/vnd.openxmlformats-officedocument.drawing+xml"/>
  <Override PartName="/xl/tables/table2.xml" ContentType="application/vnd.openxmlformats-officedocument.spreadsheetml.table+xml"/>
  <Override PartName="/xl/charts/chart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8.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updateLinks="never" defaultThemeVersion="124226"/>
  <mc:AlternateContent xmlns:mc="http://schemas.openxmlformats.org/markup-compatibility/2006">
    <mc:Choice Requires="x15">
      <x15ac:absPath xmlns:x15ac="http://schemas.microsoft.com/office/spreadsheetml/2010/11/ac" url="C:\Users\p00000005033\Desktop\"/>
    </mc:Choice>
  </mc:AlternateContent>
  <xr:revisionPtr revIDLastSave="0" documentId="13_ncr:1_{F11268AC-ED60-4791-8F78-E2F201CA727E}" xr6:coauthVersionLast="36" xr6:coauthVersionMax="47" xr10:uidLastSave="{00000000-0000-0000-0000-000000000000}"/>
  <bookViews>
    <workbookView xWindow="-120" yWindow="-120" windowWidth="38640" windowHeight="21240" tabRatio="894" firstSheet="64" xr2:uid="{1586ACFB-1837-4C29-9728-1E20BA0BC684}"/>
  </bookViews>
  <sheets>
    <sheet name="PAGE DE GARDE" sheetId="19" r:id="rId1"/>
    <sheet name="PRINCIPE DE BASE" sheetId="42" r:id="rId2"/>
    <sheet name="DEPLACEMENT DANS UNE FEUILLE" sheetId="43" r:id="rId3"/>
    <sheet name="SELECTIONS" sheetId="44" r:id="rId4"/>
    <sheet name="INSERT SUPP LIGNES COLONNES" sheetId="45" r:id="rId5"/>
    <sheet name="MODIFIER HAUTEUR LARGEUR" sheetId="46" r:id="rId6"/>
    <sheet name="DIIFERENTS FORMATS" sheetId="47" r:id="rId7"/>
    <sheet name="COPIES RECOPIES" sheetId="48" r:id="rId8"/>
    <sheet name="CALCULS SIMPLES" sheetId="49" r:id="rId9"/>
    <sheet name="REFERENCES MIXTES" sheetId="50" r:id="rId10"/>
    <sheet name="VALEURS D ERREURS" sheetId="51" r:id="rId11"/>
    <sheet name="NOMMER CELLULE OU PLAGE" sheetId="52" r:id="rId12"/>
    <sheet name="FONCTIONS DE CALCUL" sheetId="53" r:id="rId13"/>
    <sheet name="MISE EN FORME" sheetId="54" r:id="rId14"/>
    <sheet name="MISE EN PAGE" sheetId="56" r:id="rId15"/>
    <sheet name="PROTECTION" sheetId="57" r:id="rId16"/>
    <sheet name="LIAISON INTERNE" sheetId="58" r:id="rId17"/>
    <sheet name="LIAISON EXTERNE" sheetId="59" r:id="rId18"/>
    <sheet name="CONSOLIDATIONS" sheetId="60" r:id="rId19"/>
    <sheet name="LES GRAPHIQUES" sheetId="61" r:id="rId20"/>
    <sheet name="EXO 1  Cumul et sommes" sheetId="3" r:id="rId21"/>
    <sheet name="EXO 2 Sommes et mises en forme1" sheetId="2" r:id="rId22"/>
    <sheet name="EXO 3 Sommes et mises en forme2" sheetId="5" r:id="rId23"/>
    <sheet name="EXO 4 Statistiques" sheetId="6" r:id="rId24"/>
    <sheet name="EXO 5 Pourcentages1" sheetId="7" r:id="rId25"/>
    <sheet name="EXO 5 Pourcentages2" sheetId="8" r:id="rId26"/>
    <sheet name="EXO 5 Pourcentages3" sheetId="9" r:id="rId27"/>
    <sheet name="EXO 5 Pourcentage et variation1" sheetId="10" r:id="rId28"/>
    <sheet name="EXO 5 Pourcentage et variation2" sheetId="11" r:id="rId29"/>
    <sheet name="EXO 6 Location de vélos" sheetId="4" r:id="rId30"/>
    <sheet name="EXO 7 Budget " sheetId="12" r:id="rId31"/>
    <sheet name="EXO 8 Location de caméras" sheetId="14" r:id="rId32"/>
    <sheet name="EXO 9 Les 4 vents" sheetId="15" r:id="rId33"/>
    <sheet name="EXO 10 MULTIPLICATION" sheetId="16" r:id="rId34"/>
    <sheet name="EXO 11 VENTES" sheetId="17" r:id="rId35"/>
    <sheet name="EXO 12 REMUNERATION" sheetId="18" r:id="rId36"/>
    <sheet name="EXO 13 Fonction SI" sheetId="22" r:id="rId37"/>
    <sheet name="EXO 14 Fonction SI (2)" sheetId="23" r:id="rId38"/>
    <sheet name="EXO 15 Fonction SI (3)" sheetId="24" r:id="rId39"/>
    <sheet name="EXO 16 CHARGES PERSO ETE 2015" sheetId="25" r:id="rId40"/>
    <sheet name="EXO 17 MARMOTTES" sheetId="26" r:id="rId41"/>
    <sheet name="EXO 18 RONDE DES JOUETS" sheetId="27" r:id="rId42"/>
    <sheet name="TABLE ARTICLES" sheetId="28" r:id="rId43"/>
    <sheet name="Salvador" sheetId="30" r:id="rId44"/>
    <sheet name="Cordoba" sheetId="31" r:id="rId45"/>
    <sheet name="Concepcion" sheetId="32" r:id="rId46"/>
    <sheet name="Vera Cruz" sheetId="36" r:id="rId47"/>
    <sheet name="Centralisation Budget" sheetId="37" r:id="rId48"/>
    <sheet name="Londres" sheetId="33" r:id="rId49"/>
    <sheet name="Paris" sheetId="34" r:id="rId50"/>
    <sheet name="Milan" sheetId="35" r:id="rId51"/>
    <sheet name="GRAPHIQUE (1)" sheetId="38" r:id="rId52"/>
    <sheet name="GRAPHIQUE (2)" sheetId="39" r:id="rId53"/>
    <sheet name="GRAPHIQUE (3)" sheetId="40" r:id="rId54"/>
    <sheet name="COURS DE LANGUES" sheetId="41" r:id="rId55"/>
    <sheet name="Achat fournitures" sheetId="62" r:id="rId56"/>
    <sheet name="moyennes" sheetId="63" r:id="rId57"/>
    <sheet name="Tranche" sheetId="64" r:id="rId58"/>
    <sheet name="Relevé de notes" sheetId="65" r:id="rId59"/>
    <sheet name="Détails de TVA" sheetId="66" r:id="rId60"/>
    <sheet name="Ex 1 Fonction Si" sheetId="67" r:id="rId61"/>
    <sheet name="Ex 2 Fonction Si" sheetId="68" r:id="rId62"/>
    <sheet name="Ex 3 Fonction Si" sheetId="69" r:id="rId63"/>
    <sheet name="Ex 4 Fonction Si" sheetId="70" r:id="rId64"/>
    <sheet name="Charges personnel intérimaire" sheetId="71" r:id="rId65"/>
    <sheet name="Location de véhicules " sheetId="72" r:id="rId66"/>
    <sheet name="Barres empilées" sheetId="74" r:id="rId67"/>
    <sheet name="Secteurs" sheetId="76" r:id="rId68"/>
    <sheet name="Radars" sheetId="78" r:id="rId69"/>
    <sheet name="Courbes" sheetId="80" r:id="rId70"/>
    <sheet name="Nuage de points" sheetId="82" r:id="rId71"/>
    <sheet name="Coubes 2 axes" sheetId="84" r:id="rId72"/>
    <sheet name="Secteurs cor" sheetId="77" r:id="rId73"/>
    <sheet name="Radars cor" sheetId="79" r:id="rId74"/>
    <sheet name="Courbes cor" sheetId="81" r:id="rId75"/>
    <sheet name="Nuage de points cor" sheetId="83" r:id="rId76"/>
    <sheet name="Courbes 2 axes cor" sheetId="85" r:id="rId77"/>
    <sheet name="Barres empilées cor" sheetId="75" r:id="rId78"/>
    <sheet name="Informations de base" sheetId="86" r:id="rId79"/>
    <sheet name="Introduction aux fonctions" sheetId="87" r:id="rId80"/>
    <sheet name="MOYENNE" sheetId="88" r:id="rId81"/>
    <sheet name="MIN et MAX" sheetId="89" r:id="rId82"/>
    <sheet name="Date et heure" sheetId="90" r:id="rId83"/>
    <sheet name="Combiner texte et nombres" sheetId="91" r:id="rId84"/>
    <sheet name="Instructions SI" sheetId="92" r:id="rId85"/>
    <sheet name="RECHERCHEV" sheetId="93" r:id="rId86"/>
    <sheet name="Fonctions conditionnelles" sheetId="94" r:id="rId87"/>
    <sheet name="Assistant Fonction" sheetId="95" r:id="rId88"/>
    <sheet name="Erreurs dans les formules" sheetId="96" r:id="rId89"/>
  </sheets>
  <externalReferences>
    <externalReference r:id="rId90"/>
    <externalReference r:id="rId91"/>
    <externalReference r:id="rId92"/>
  </externalReferences>
  <definedNames>
    <definedName name="_xlnm._FilterDatabase" localSheetId="86" hidden="1">'[1]Conditional Functions'!$F$2:$H$14</definedName>
    <definedName name="_xlnm._FilterDatabase" localSheetId="78" hidden="1">[2]Basics!$P$9:$Q$10</definedName>
    <definedName name="Articles" localSheetId="79">'Introduction aux fonctions'!$C$9:$D$14</definedName>
    <definedName name="AutresArticles" localSheetId="79">'Introduction aux fonctions'!$C$44:$D$48</definedName>
    <definedName name="AutresFruits" localSheetId="79">'Introduction aux fonctions'!$C$34:$D$39</definedName>
    <definedName name="Bananes" localSheetId="87">[3]!tbl_TypeFruit6[Bananes]</definedName>
    <definedName name="Bananes" localSheetId="88">[3]!tbl_TypeFruit6[Bananes]</definedName>
    <definedName name="Bananes">tbl_TypeFruit6[Bananes]</definedName>
    <definedName name="BonusSupplémentaire" localSheetId="79">'Introduction aux fonctions'!$F$9:$G$14</definedName>
    <definedName name="BonusSupplémentaireSOMME" localSheetId="79">'Introduction aux fonctions'!$F$9:$G$14</definedName>
    <definedName name="Citrons" localSheetId="87">[3]!tbl_TypeFruit5[Citrons]</definedName>
    <definedName name="Citrons" localSheetId="88">[3]!tbl_TypeFruit5[Citrons]</definedName>
    <definedName name="Citrons">tbl_TypeFruit5[Citrons]</definedName>
    <definedName name="_xlnm.Extract" localSheetId="86">'Fonctions conditionnelles'!$AB$2</definedName>
    <definedName name="Frais_de_port">1.25</definedName>
    <definedName name="Fruits" localSheetId="79">'Introduction aux fonctions'!$C$2:$D$6</definedName>
    <definedName name="grp_AccoladeVisite">"shp_BraceBottom,txt_WalkMeBrace,shp_BraceLeft"</definedName>
    <definedName name="grp_FlèchesVisite">"shp_ArrowCurved,txt_WalkMeArrows,shp_ArrowStraight"</definedName>
    <definedName name="lst_Fruits">[3]!tbl_Fruits[Fruits]</definedName>
    <definedName name="lst_TypeFruit" localSheetId="87">[3]!tbl_TypeFruit[Pommes]</definedName>
    <definedName name="lst_TypeFruit" localSheetId="88">[3]!tbl_TypeFruit[Pommes]</definedName>
    <definedName name="lst_TypeFruit">tbl_TypeFruit[Pommes]</definedName>
    <definedName name="Oranges" localSheetId="87">[3]!tbl_TypeFruit4[Oranges]</definedName>
    <definedName name="Oranges" localSheetId="88">[3]!tbl_TypeFruit4[Oranges]</definedName>
    <definedName name="Oranges">tbl_TypeFruit4[Oranges]</definedName>
    <definedName name="Pommes" localSheetId="87">[3]!tbl_TypeFruit[Pommes]</definedName>
    <definedName name="Pommes" localSheetId="88">[3]!tbl_TypeFruit[Pommes]</definedName>
    <definedName name="Pommes">tbl_TypeFruit[Pommes]</definedName>
    <definedName name="TaxeVente">0.0825</definedName>
    <definedName name="Total" localSheetId="79">'Introduction aux fonctions'!$D$50:$D$51</definedName>
    <definedName name="Viande" localSheetId="79">'Introduction aux fonctions'!$F$2:$G$6</definedName>
    <definedName name="wrn.Régions." localSheetId="66" hidden="1">{"Bretagne",#N/A,FALSE,"Détail";"Pays de Loire",#N/A,FALSE,"Détail";"Poitou-Charentes",#N/A,FALSE,"Détail"}</definedName>
    <definedName name="wrn.Régions." localSheetId="77" hidden="1">{"Bretagne",#N/A,FALSE,"Détail";"Pays de Loire",#N/A,FALSE,"Détail";"Poitou-Charentes",#N/A,FALSE,"Détail"}</definedName>
    <definedName name="wrn.Régions." localSheetId="71" hidden="1">{"Bretagne",#N/A,FALSE,"Détail";"Pays de Loire",#N/A,FALSE,"Détail";"Poitou-Charentes",#N/A,FALSE,"Détail"}</definedName>
    <definedName name="wrn.Régions." localSheetId="69" hidden="1">{"Bretagne",#N/A,FALSE,"Détail";"Pays de Loire",#N/A,FALSE,"Détail";"Poitou-Charentes",#N/A,FALSE,"Détail"}</definedName>
    <definedName name="wrn.Régions." localSheetId="76" hidden="1">{"Bretagne",#N/A,FALSE,"Détail";"Pays de Loire",#N/A,FALSE,"Détail";"Poitou-Charentes",#N/A,FALSE,"Détail"}</definedName>
    <definedName name="wrn.Régions." localSheetId="74" hidden="1">{"Bretagne",#N/A,FALSE,"Détail";"Pays de Loire",#N/A,FALSE,"Détail";"Poitou-Charentes",#N/A,FALSE,"Détail"}</definedName>
    <definedName name="wrn.Régions." localSheetId="70" hidden="1">{"Bretagne",#N/A,FALSE,"Détail";"Pays de Loire",#N/A,FALSE,"Détail";"Poitou-Charentes",#N/A,FALSE,"Détail"}</definedName>
    <definedName name="wrn.Régions." localSheetId="75" hidden="1">{"Bretagne",#N/A,FALSE,"Détail";"Pays de Loire",#N/A,FALSE,"Détail";"Poitou-Charentes",#N/A,FALSE,"Détail"}</definedName>
    <definedName name="wrn.Régions." localSheetId="68" hidden="1">{"Bretagne",#N/A,FALSE,"Détail";"Pays de Loire",#N/A,FALSE,"Détail";"Poitou-Charentes",#N/A,FALSE,"Détail"}</definedName>
    <definedName name="wrn.Régions." localSheetId="73" hidden="1">{"Bretagne",#N/A,FALSE,"Détail";"Pays de Loire",#N/A,FALSE,"Détail";"Poitou-Charentes",#N/A,FALSE,"Détail"}</definedName>
    <definedName name="wrn.Régions." localSheetId="67" hidden="1">{"Bretagne",#N/A,FALSE,"Détail";"Pays de Loire",#N/A,FALSE,"Détail";"Poitou-Charentes",#N/A,FALSE,"Détail"}</definedName>
    <definedName name="wrn.Régions." localSheetId="72" hidden="1">{"Bretagne",#N/A,FALSE,"Détail";"Pays de Loire",#N/A,FALSE,"Détail";"Poitou-Charentes",#N/A,FALSE,"Détail"}</definedName>
    <definedName name="wrn.Régions." hidden="1">{"Bretagne",#N/A,FALSE,"Détail";"Pays de Loire",#N/A,FALSE,"Détail";"Poitou-Charentes",#N/A,FALSE,"Détail"}</definedName>
    <definedName name="_xlnm.Print_Area" localSheetId="55">'Achat fournitures'!$A$2:$H$27</definedName>
  </definedNames>
  <calcPr calcId="191029"/>
</workbook>
</file>

<file path=xl/calcChain.xml><?xml version="1.0" encoding="utf-8"?>
<calcChain xmlns="http://schemas.openxmlformats.org/spreadsheetml/2006/main">
  <c r="L8" i="72" l="1"/>
  <c r="D36" i="96" l="1"/>
  <c r="D9" i="96"/>
  <c r="D10" i="95"/>
  <c r="D123" i="94"/>
  <c r="E106" i="94"/>
  <c r="H64" i="94"/>
  <c r="D64" i="94"/>
  <c r="A4" i="94"/>
  <c r="G43" i="93"/>
  <c r="D43" i="93"/>
  <c r="F35" i="92"/>
  <c r="E31" i="92"/>
  <c r="F29" i="92"/>
  <c r="F28" i="92"/>
  <c r="F31" i="92" s="1"/>
  <c r="F33" i="92" s="1"/>
  <c r="F37" i="92" s="1"/>
  <c r="D12" i="92"/>
  <c r="D29" i="91"/>
  <c r="C37" i="91" s="1"/>
  <c r="D28" i="91"/>
  <c r="C36" i="91" s="1"/>
  <c r="F3" i="91"/>
  <c r="E3" i="91"/>
  <c r="D36" i="90"/>
  <c r="D11" i="90"/>
  <c r="D8" i="90"/>
  <c r="F6" i="90"/>
  <c r="G15" i="89"/>
  <c r="G51" i="87"/>
  <c r="D51" i="87"/>
  <c r="D39" i="87"/>
  <c r="D7" i="87"/>
  <c r="J40" i="86"/>
  <c r="G7" i="86"/>
  <c r="G6" i="86"/>
  <c r="G5" i="86"/>
  <c r="G4" i="86"/>
  <c r="G3" i="86"/>
  <c r="C32" i="91" l="1"/>
  <c r="C33" i="91"/>
  <c r="E22" i="67"/>
  <c r="E21" i="67"/>
  <c r="E20" i="67"/>
  <c r="E19" i="67"/>
  <c r="E18" i="67"/>
  <c r="E17" i="67"/>
  <c r="E16" i="67"/>
  <c r="K12" i="67"/>
  <c r="K11" i="67"/>
  <c r="E11" i="67"/>
  <c r="K10" i="67"/>
  <c r="E10" i="67"/>
  <c r="K9" i="67"/>
  <c r="E9" i="67"/>
  <c r="K8" i="67"/>
  <c r="E8" i="67"/>
  <c r="K7" i="67"/>
  <c r="E7" i="67"/>
  <c r="K6" i="67"/>
  <c r="E6" i="67"/>
  <c r="D10" i="65"/>
  <c r="D9" i="65"/>
  <c r="D8" i="65"/>
  <c r="D7" i="65"/>
  <c r="D6" i="65"/>
  <c r="D5" i="65"/>
  <c r="D4" i="65"/>
  <c r="F30" i="62"/>
  <c r="F29" i="62"/>
  <c r="F28" i="62"/>
  <c r="F27" i="62"/>
  <c r="F26" i="62"/>
  <c r="F25" i="62"/>
  <c r="F24" i="62"/>
  <c r="F23" i="62"/>
  <c r="F22" i="62"/>
  <c r="F21" i="62"/>
  <c r="F20" i="62"/>
  <c r="F19" i="62"/>
  <c r="F18" i="62"/>
  <c r="F17" i="62"/>
  <c r="F16" i="62"/>
  <c r="A1" i="61"/>
  <c r="A1" i="60"/>
  <c r="A1" i="59"/>
  <c r="A1" i="58"/>
  <c r="A1" i="57"/>
  <c r="A1" i="56"/>
  <c r="A1" i="54"/>
  <c r="A1" i="53"/>
  <c r="A1" i="52"/>
  <c r="A1" i="51"/>
  <c r="A1" i="50"/>
  <c r="A1" i="49"/>
  <c r="A1" i="48"/>
  <c r="A1" i="47"/>
  <c r="A1" i="46"/>
  <c r="A1" i="45"/>
  <c r="A1" i="44"/>
  <c r="A1" i="43"/>
  <c r="A1" i="42"/>
</calcChain>
</file>

<file path=xl/sharedStrings.xml><?xml version="1.0" encoding="utf-8"?>
<sst xmlns="http://schemas.openxmlformats.org/spreadsheetml/2006/main" count="5826" uniqueCount="1223">
  <si>
    <t>Locations de vélos</t>
  </si>
  <si>
    <t>Tarifs en Euros :</t>
  </si>
  <si>
    <t>Date de sortie</t>
  </si>
  <si>
    <t>Date de retour</t>
  </si>
  <si>
    <t>Nbre de jours</t>
  </si>
  <si>
    <t>Prix par jour</t>
  </si>
  <si>
    <t>Accessoires par jour</t>
  </si>
  <si>
    <t>Durée moyenne :</t>
  </si>
  <si>
    <t>Prix/jour le plus élevé :</t>
  </si>
  <si>
    <t>Prix/jour le plus bas :</t>
  </si>
  <si>
    <t>Calculez</t>
  </si>
  <si>
    <t>-</t>
  </si>
  <si>
    <t xml:space="preserve"> le nombre de jours</t>
  </si>
  <si>
    <t>la durée moyenne</t>
  </si>
  <si>
    <t>le prix jour le plus élevé</t>
  </si>
  <si>
    <t>le prix jour le plus bas</t>
  </si>
  <si>
    <t xml:space="preserve">Total </t>
  </si>
  <si>
    <t xml:space="preserve"> le total </t>
  </si>
  <si>
    <t>Mise en forme</t>
  </si>
  <si>
    <t>Fusionner le cellules A1 à F1 et centrez le titre</t>
  </si>
  <si>
    <t>Mettre police GRAS sur les résultats</t>
  </si>
  <si>
    <t>changer le fond vert par du bleu</t>
  </si>
  <si>
    <t>Mettre les bordures sur la plage A5 à F9</t>
  </si>
  <si>
    <t>Prévision</t>
  </si>
  <si>
    <t>Réel</t>
  </si>
  <si>
    <t>%</t>
  </si>
  <si>
    <t>Écart</t>
  </si>
  <si>
    <t>Revenus</t>
  </si>
  <si>
    <t>Salaire net Mr</t>
  </si>
  <si>
    <t>Salaire net Mme</t>
  </si>
  <si>
    <t>Allocations familiales</t>
  </si>
  <si>
    <t>Total Revenus</t>
  </si>
  <si>
    <t>Dépenses</t>
  </si>
  <si>
    <t>Loyer</t>
  </si>
  <si>
    <t>Emprunts</t>
  </si>
  <si>
    <t>Impôts</t>
  </si>
  <si>
    <t>Assurances</t>
  </si>
  <si>
    <t>E.D.F.</t>
  </si>
  <si>
    <t>Téléphone</t>
  </si>
  <si>
    <t>Épargne</t>
  </si>
  <si>
    <t>Loisirs</t>
  </si>
  <si>
    <t>Alimentation &amp; habillement</t>
  </si>
  <si>
    <t>Cantine scolaire</t>
  </si>
  <si>
    <t>Transport</t>
  </si>
  <si>
    <t>Divers</t>
  </si>
  <si>
    <t>Total Dépenses</t>
  </si>
  <si>
    <t xml:space="preserve">BUDGET </t>
  </si>
  <si>
    <t>% de chaque dépense/recette par rapport au total des dépenses/recettes dans la catégorie</t>
  </si>
  <si>
    <t>Écart réel / prévision</t>
  </si>
  <si>
    <t>date</t>
  </si>
  <si>
    <t>Location de caméras DVCam</t>
  </si>
  <si>
    <t>Mars</t>
  </si>
  <si>
    <t>TVA :</t>
  </si>
  <si>
    <t>Caméra</t>
  </si>
  <si>
    <t>Nb jours
location</t>
  </si>
  <si>
    <t>Prix
/ jour</t>
  </si>
  <si>
    <t>Prix Accessoires
/ jour</t>
  </si>
  <si>
    <t>Total HT</t>
  </si>
  <si>
    <t>TVA</t>
  </si>
  <si>
    <t>Total TTC</t>
  </si>
  <si>
    <t>DVC 207</t>
  </si>
  <si>
    <t>DVC 214</t>
  </si>
  <si>
    <t>DVC 221</t>
  </si>
  <si>
    <t>DVC 233</t>
  </si>
  <si>
    <t>Total jours de location</t>
  </si>
  <si>
    <t>Durée moyenne de location</t>
  </si>
  <si>
    <t>CA Mars année précédente</t>
  </si>
  <si>
    <t>Evolution en % CA par rapport au CA Mars année précédente</t>
  </si>
  <si>
    <t>COMPRENDRE LES REFERENCES ABSOLUES</t>
  </si>
  <si>
    <t>Le relatif</t>
  </si>
  <si>
    <t>L'absolu</t>
  </si>
  <si>
    <t>Nombre à multiplier</t>
  </si>
  <si>
    <t>Chiffre</t>
  </si>
  <si>
    <t>Multiplicateur</t>
  </si>
  <si>
    <t>Résultat de la multiplication</t>
  </si>
  <si>
    <t>Taux de TVA :</t>
  </si>
  <si>
    <t>Taux du dollar</t>
  </si>
  <si>
    <t>Liste des produits vendus</t>
  </si>
  <si>
    <t>En Euros</t>
  </si>
  <si>
    <t>MATIERES</t>
  </si>
  <si>
    <t>Qté vendue</t>
  </si>
  <si>
    <t>Prix de vente HT</t>
  </si>
  <si>
    <t>Montant Ventes HT</t>
  </si>
  <si>
    <t>Montant TVA sur ventes</t>
  </si>
  <si>
    <t>Montant  ventes TTC</t>
  </si>
  <si>
    <t>Montant ventes TTC en Dollars</t>
  </si>
  <si>
    <t>Produit 1</t>
  </si>
  <si>
    <t>Produit 2</t>
  </si>
  <si>
    <t>Produit 3</t>
  </si>
  <si>
    <t>Produit 4</t>
  </si>
  <si>
    <t>Produit 5</t>
  </si>
  <si>
    <t>Produit 6</t>
  </si>
  <si>
    <t>Produit 7</t>
  </si>
  <si>
    <t>Produit 8</t>
  </si>
  <si>
    <t>Produit 9</t>
  </si>
  <si>
    <t>Produit 10</t>
  </si>
  <si>
    <t>Produit 11</t>
  </si>
  <si>
    <t>Produit 12</t>
  </si>
  <si>
    <t>Produit 13</t>
  </si>
  <si>
    <t>Produit 14</t>
  </si>
  <si>
    <t>Produit 15</t>
  </si>
  <si>
    <t>Produit 16</t>
  </si>
  <si>
    <t>Produit 17</t>
  </si>
  <si>
    <t>Produit 18</t>
  </si>
  <si>
    <t>Produit 19</t>
  </si>
  <si>
    <t>Produit 20</t>
  </si>
  <si>
    <t>Produit 21</t>
  </si>
  <si>
    <t>Produit 22</t>
  </si>
  <si>
    <t>Produit 23</t>
  </si>
  <si>
    <t>Produit 24</t>
  </si>
  <si>
    <t>Produit 25</t>
  </si>
  <si>
    <t>Produit 26</t>
  </si>
  <si>
    <t>Produit 27</t>
  </si>
  <si>
    <t>Produit 28</t>
  </si>
  <si>
    <t>Produit 29</t>
  </si>
  <si>
    <t>Produit 30</t>
  </si>
  <si>
    <t>Produit 31</t>
  </si>
  <si>
    <t>Produit 32</t>
  </si>
  <si>
    <t>Produit 33</t>
  </si>
  <si>
    <t>Produit 34</t>
  </si>
  <si>
    <t>Produit 35</t>
  </si>
  <si>
    <t>Produit 36</t>
  </si>
  <si>
    <t>Produit 37</t>
  </si>
  <si>
    <t>Produit 38</t>
  </si>
  <si>
    <t>Produit 39</t>
  </si>
  <si>
    <t>Produit 40</t>
  </si>
  <si>
    <t>Produit 41</t>
  </si>
  <si>
    <t>Produit 42</t>
  </si>
  <si>
    <t>Produit 43</t>
  </si>
  <si>
    <t>Produit 44</t>
  </si>
  <si>
    <t>Produit 45</t>
  </si>
  <si>
    <t>Produit 46</t>
  </si>
  <si>
    <t>Produit 47</t>
  </si>
  <si>
    <t>Produit 48</t>
  </si>
  <si>
    <t>Produit 49</t>
  </si>
  <si>
    <t>Produit 50</t>
  </si>
  <si>
    <t>Produit 51</t>
  </si>
  <si>
    <t>Produit 52</t>
  </si>
  <si>
    <t>Produit 53</t>
  </si>
  <si>
    <t>Produit 54</t>
  </si>
  <si>
    <t>Produit 55</t>
  </si>
  <si>
    <t>Produit 56</t>
  </si>
  <si>
    <t>Produit 57</t>
  </si>
  <si>
    <t>Produit 58</t>
  </si>
  <si>
    <t>Produit 59</t>
  </si>
  <si>
    <t>Produit 60</t>
  </si>
  <si>
    <t>Produit 61</t>
  </si>
  <si>
    <t>Produit 62</t>
  </si>
  <si>
    <t>Produit 63</t>
  </si>
  <si>
    <t>Produit 64</t>
  </si>
  <si>
    <t>Produit 65</t>
  </si>
  <si>
    <t>Produit 66</t>
  </si>
  <si>
    <t>Produit 67</t>
  </si>
  <si>
    <t>Produit 68</t>
  </si>
  <si>
    <t>Produit 69</t>
  </si>
  <si>
    <t>Produit 70</t>
  </si>
  <si>
    <t>Produit 71</t>
  </si>
  <si>
    <t>Il est évident que vous n'allez pas taper une formule dans chaque cellule</t>
  </si>
  <si>
    <t>Fixe pour tous</t>
  </si>
  <si>
    <t>Prime ancienneté</t>
  </si>
  <si>
    <t>Julien</t>
  </si>
  <si>
    <t>Laura</t>
  </si>
  <si>
    <t>Marc</t>
  </si>
  <si>
    <t>Julie</t>
  </si>
  <si>
    <t>Pauline</t>
  </si>
  <si>
    <t>Charlotte</t>
  </si>
  <si>
    <t>François</t>
  </si>
  <si>
    <t>TABLEAU DES REMUNERATIONS</t>
  </si>
  <si>
    <t>Pourcentage de
la prime mensuelle</t>
  </si>
  <si>
    <t>Prime mensuelle</t>
  </si>
  <si>
    <t>Mois</t>
  </si>
  <si>
    <t>Calculez la rémunération mensuelle pour les années 2014 et 2015 de chaque employé sachant qu' elle est égale au fixe(C7) + prime d'ancienneté(C10:C16) + un pourcentage de la prime mensuelle(col A)</t>
  </si>
  <si>
    <t>TD INFORMATIQUE MODULE 1</t>
  </si>
  <si>
    <t>Nombre de dépenses</t>
  </si>
  <si>
    <t>Moyenne des dépenses</t>
  </si>
  <si>
    <t>dépense la + élévée</t>
  </si>
  <si>
    <t>dépense la - élevée</t>
  </si>
  <si>
    <t>1/ Construisez les formules de calculs du devis en fonction des informations saisies dans la fiche de renseignements et des informations en ANNEXE 2</t>
  </si>
  <si>
    <t>2/ Utiliser les fonctions OU() et ET() combinées avec la fonction SI()</t>
  </si>
  <si>
    <t>3/ Testez le devis avec les cas en ANNEXE 3</t>
  </si>
  <si>
    <t>ANNEXE 1</t>
  </si>
  <si>
    <r>
      <t>Conditions de vente</t>
    </r>
    <r>
      <rPr>
        <b/>
        <sz val="11"/>
        <color rgb="FFCC0000"/>
        <rFont val="Arial"/>
        <family val="2"/>
      </rPr>
      <t xml:space="preserve"> </t>
    </r>
  </si>
  <si>
    <t>Remise 1 : 2% de remise pour les grossistes</t>
  </si>
  <si>
    <t>Remise 2 : 5% de remise pour les grossistes si le total 1 est supérieur à  10 000 €</t>
  </si>
  <si>
    <r>
      <t>Escompte</t>
    </r>
    <r>
      <rPr>
        <sz val="11"/>
        <color rgb="FF000000"/>
        <rFont val="Arial"/>
        <family val="2"/>
      </rPr>
      <t xml:space="preserve"> :</t>
    </r>
  </si>
  <si>
    <t xml:space="preserve">si le paiement s'effectue comptant </t>
  </si>
  <si>
    <t>2% pour les détaillants</t>
  </si>
  <si>
    <t>3% pour les grossistes</t>
  </si>
  <si>
    <r>
      <t>Frais de port</t>
    </r>
    <r>
      <rPr>
        <sz val="11"/>
        <color rgb="FF000000"/>
        <rFont val="Arial"/>
        <family val="2"/>
      </rPr>
      <t xml:space="preserve"> :</t>
    </r>
  </si>
  <si>
    <r>
      <t xml:space="preserve">il s'élèvent 50 €. ils ne sont pas facturés dans </t>
    </r>
    <r>
      <rPr>
        <b/>
        <sz val="11"/>
        <color rgb="FFCC0000"/>
        <rFont val="Arial"/>
        <family val="2"/>
      </rPr>
      <t>l'un ou l'autre</t>
    </r>
    <r>
      <rPr>
        <sz val="11"/>
        <color rgb="FF000000"/>
        <rFont val="Arial"/>
        <family val="2"/>
      </rPr>
      <t xml:space="preserve"> des deux cas suivants : </t>
    </r>
  </si>
  <si>
    <t>- si la vente est emportée</t>
  </si>
  <si>
    <t>- si le total T.T.C. est supérieur à  15 000 €</t>
  </si>
  <si>
    <t>ANNEXE 2</t>
  </si>
  <si>
    <t>cas 1</t>
  </si>
  <si>
    <t>Grossiste achetant 12000 € de marchandises, paiement comptant, livré</t>
  </si>
  <si>
    <t>cas 2</t>
  </si>
  <si>
    <t>Grossiste achetant 9000 € de marchandises, paiement comptant, emporté</t>
  </si>
  <si>
    <t>cas 3</t>
  </si>
  <si>
    <t>Détaillant achetant 25000 € de marchandises, paiement comptant, emporté</t>
  </si>
  <si>
    <t>cas 4</t>
  </si>
  <si>
    <t>Détaillant  achetant 12000 € de marchandises, paiement différé, livré</t>
  </si>
  <si>
    <t>cas 5</t>
  </si>
  <si>
    <t>Grossiste achetant 12000 € de marchandises, paiement comptant, emporté</t>
  </si>
  <si>
    <t>ANNEXE 3</t>
  </si>
  <si>
    <t>Fiche de renseignements</t>
  </si>
  <si>
    <t>Grossiste (OUI / NON)</t>
  </si>
  <si>
    <t>Paiement comptant (OUI / NON)</t>
  </si>
  <si>
    <t>Vente emportée (OUI / NON)</t>
  </si>
  <si>
    <t>Facture</t>
  </si>
  <si>
    <t>Marchandises HT</t>
  </si>
  <si>
    <t>Remise 1</t>
  </si>
  <si>
    <t>Sous total 1 HT - Rem1</t>
  </si>
  <si>
    <t>Remise 2</t>
  </si>
  <si>
    <t>Sous total 2 HT -Rem2</t>
  </si>
  <si>
    <t>Escompte</t>
  </si>
  <si>
    <t>Total Hors taxes HT -R1-R2-Esc</t>
  </si>
  <si>
    <t>TVA 20%</t>
  </si>
  <si>
    <t>Frais de port</t>
  </si>
  <si>
    <t>NET A PAYER</t>
  </si>
  <si>
    <t>Charges personnel intérimaire par atelier (en euro) - Eté 2015</t>
  </si>
  <si>
    <t>Nom</t>
  </si>
  <si>
    <t>Niveau de
qualification</t>
  </si>
  <si>
    <t>Date début</t>
  </si>
  <si>
    <t>Date fin</t>
  </si>
  <si>
    <t>Nb jours
effectués</t>
  </si>
  <si>
    <t>Montant
salaire brut</t>
  </si>
  <si>
    <t>Prime
panier</t>
  </si>
  <si>
    <t>Montant
prime panier</t>
  </si>
  <si>
    <t>Prime
estivale 7%</t>
  </si>
  <si>
    <t>Salaire dû</t>
  </si>
  <si>
    <t>Beckmann</t>
  </si>
  <si>
    <t>Chaparro</t>
  </si>
  <si>
    <t>Damaso</t>
  </si>
  <si>
    <t>Gaven</t>
  </si>
  <si>
    <t>Jansen</t>
  </si>
  <si>
    <t>Sempey</t>
  </si>
  <si>
    <t>Siegrist</t>
  </si>
  <si>
    <t>Tanos</t>
  </si>
  <si>
    <t>Tompin</t>
  </si>
  <si>
    <t>Salaires par niveau</t>
  </si>
  <si>
    <t>Total salaire dû par niveau de qualification</t>
  </si>
  <si>
    <t>Jours fériés</t>
  </si>
  <si>
    <t>Prime estivale</t>
  </si>
  <si>
    <t>Niveau 1 :</t>
  </si>
  <si>
    <t>Niveau 2 :</t>
  </si>
  <si>
    <t>Prime panier</t>
  </si>
  <si>
    <t>Niveau 3 :</t>
  </si>
  <si>
    <t>Nb jours effectués</t>
  </si>
  <si>
    <r>
      <t xml:space="preserve">Calculez le nombre de jours </t>
    </r>
    <r>
      <rPr>
        <b/>
        <u/>
        <sz val="9"/>
        <rFont val="Tahoma"/>
        <family val="2"/>
      </rPr>
      <t>OUVRES</t>
    </r>
    <r>
      <rPr>
        <sz val="9"/>
        <rFont val="Tahoma"/>
        <family val="2"/>
      </rPr>
      <t xml:space="preserve"> travaillés </t>
    </r>
  </si>
  <si>
    <t>salaire brut</t>
  </si>
  <si>
    <t>Est égal au Nb jours ouvrés travaillés * le tarif selon le niveau de qualification</t>
  </si>
  <si>
    <t>Si le salarié a une prime de panier, alors celle-ci équivaut à 4,5% de son salaire brut par jour ouvré travaillé</t>
  </si>
  <si>
    <t>primes estivale</t>
  </si>
  <si>
    <t>Le salarié a une prime estivale de 7% du montant de son salaire brut qu'à partir du moment où sa date de fin d'emploi est comprise entre le 1/7/15 et le 31/8/15 inclus</t>
  </si>
  <si>
    <t>Montant brut + Prime panier + Prime estivale</t>
  </si>
  <si>
    <r>
      <t>EFFECTUEZ LES CACLULS DANS LES</t>
    </r>
    <r>
      <rPr>
        <b/>
        <sz val="18"/>
        <color indexed="29"/>
        <rFont val="Arial"/>
        <family val="2"/>
      </rPr>
      <t xml:space="preserve"> ZONES ROSES</t>
    </r>
  </si>
  <si>
    <t>VALEURS CI CONTRE POUR CALCULS</t>
  </si>
  <si>
    <t>marmotte</t>
  </si>
  <si>
    <t>Affichez  ci dessous le nombre total de valeurs</t>
  </si>
  <si>
    <t>BLEUE</t>
  </si>
  <si>
    <t>ROSE</t>
  </si>
  <si>
    <t>VIOLETTE</t>
  </si>
  <si>
    <r>
      <t xml:space="preserve">Affichez  ci  dessous le nombre de valeurs numériques des </t>
    </r>
    <r>
      <rPr>
        <sz val="11"/>
        <color rgb="FF00B050"/>
        <rFont val="Calibri"/>
        <family val="2"/>
        <scheme val="minor"/>
      </rPr>
      <t>valeurs vertes</t>
    </r>
  </si>
  <si>
    <t>ELEMENT</t>
  </si>
  <si>
    <t>COULEUR</t>
  </si>
  <si>
    <r>
      <t xml:space="preserve">Affichez  ci dessous le nombre total de ELEMENT </t>
    </r>
    <r>
      <rPr>
        <sz val="11"/>
        <color rgb="FFFFC000"/>
        <rFont val="Calibri"/>
        <family val="2"/>
        <scheme val="minor"/>
      </rPr>
      <t>marmotte</t>
    </r>
    <r>
      <rPr>
        <sz val="11"/>
        <color theme="1"/>
        <rFont val="Calibri"/>
        <family val="2"/>
        <scheme val="minor"/>
      </rPr>
      <t xml:space="preserve"> seulement</t>
    </r>
  </si>
  <si>
    <r>
      <t xml:space="preserve">Affichez  ci dessous le nombre total de ELEMENT </t>
    </r>
    <r>
      <rPr>
        <sz val="11"/>
        <color rgb="FFFFC000"/>
        <rFont val="Calibri"/>
        <family val="2"/>
        <scheme val="minor"/>
      </rPr>
      <t>marmotte</t>
    </r>
    <r>
      <rPr>
        <sz val="11"/>
        <color theme="1"/>
        <rFont val="Calibri"/>
        <family val="2"/>
        <scheme val="minor"/>
      </rPr>
      <t xml:space="preserve"> COULEUR ROSE</t>
    </r>
  </si>
  <si>
    <r>
      <t xml:space="preserve">Affichez  ci dessous le nombre total de ELEMENT </t>
    </r>
    <r>
      <rPr>
        <sz val="11"/>
        <color rgb="FFFFC000"/>
        <rFont val="Calibri"/>
        <family val="2"/>
        <scheme val="minor"/>
      </rPr>
      <t>marmotte</t>
    </r>
    <r>
      <rPr>
        <sz val="11"/>
        <color theme="1"/>
        <rFont val="Calibri"/>
        <family val="2"/>
        <scheme val="minor"/>
      </rPr>
      <t xml:space="preserve"> COULEUR VIOLETTE</t>
    </r>
  </si>
  <si>
    <t>Marmottes VIOLETTES</t>
  </si>
  <si>
    <t>Marmottes ROSES</t>
  </si>
  <si>
    <t>Marmottes BLEUES</t>
  </si>
  <si>
    <r>
      <t xml:space="preserve">Affichez  ci dessous le nombre total de ELEMENT </t>
    </r>
    <r>
      <rPr>
        <sz val="11"/>
        <color rgb="FFFFC000"/>
        <rFont val="Calibri"/>
        <family val="2"/>
        <scheme val="minor"/>
      </rPr>
      <t>marmotte</t>
    </r>
    <r>
      <rPr>
        <sz val="11"/>
        <color theme="1"/>
        <rFont val="Calibri"/>
        <family val="2"/>
        <scheme val="minor"/>
      </rPr>
      <t xml:space="preserve"> COULEUR BLEUES</t>
    </r>
  </si>
  <si>
    <t>LA RONDE DES JOUETS</t>
  </si>
  <si>
    <t>Nos chers petits</t>
  </si>
  <si>
    <t>Facture numéro :</t>
  </si>
  <si>
    <t>FAC07/92/125</t>
  </si>
  <si>
    <t>Date de facture :</t>
  </si>
  <si>
    <t>====&gt; Insérer la date du jour</t>
  </si>
  <si>
    <t>Date de commande  :</t>
  </si>
  <si>
    <t>====&gt; Deux jours après la date de la facture</t>
  </si>
  <si>
    <t>Livraison prévue le  :</t>
  </si>
  <si>
    <t>====&gt; livraison prévue 6 jours après la date de la commande</t>
  </si>
  <si>
    <t>Code Article</t>
  </si>
  <si>
    <t>Désignation</t>
  </si>
  <si>
    <t>Prix</t>
  </si>
  <si>
    <t>Qtés</t>
  </si>
  <si>
    <t>Montant</t>
  </si>
  <si>
    <t>Ne pas modifier les quantités</t>
  </si>
  <si>
    <t>mettez les codes articles dans la facture dans le sens ci-dessous</t>
  </si>
  <si>
    <t>Total ht</t>
  </si>
  <si>
    <t>Facture à payer avant le :</t>
  </si>
  <si>
    <t>====&gt; Date de règlement maximum 60 jours après la date de la livraison</t>
  </si>
  <si>
    <t>INSTRUCTIONS</t>
  </si>
  <si>
    <t>Créez la facture pour les code suivants</t>
  </si>
  <si>
    <r>
      <t xml:space="preserve">Faire les formules de calculs dans </t>
    </r>
    <r>
      <rPr>
        <b/>
        <u/>
        <sz val="12"/>
        <rFont val="Times New Roman"/>
        <family val="1"/>
      </rPr>
      <t>TOUTES</t>
    </r>
    <r>
      <rPr>
        <sz val="12"/>
        <rFont val="Times New Roman"/>
        <family val="1"/>
      </rPr>
      <t xml:space="preserve"> les zones </t>
    </r>
    <r>
      <rPr>
        <b/>
        <u/>
        <sz val="12"/>
        <rFont val="Times New Roman"/>
        <family val="1"/>
      </rPr>
      <t>ROSES</t>
    </r>
  </si>
  <si>
    <t>Utilisez l'onglet TABLE ARTICLES RONDE DES JOUETS</t>
  </si>
  <si>
    <t xml:space="preserve">CODE </t>
  </si>
  <si>
    <t>ARTICLE</t>
  </si>
  <si>
    <t>PRIX</t>
  </si>
  <si>
    <t>Poupée BARBIE</t>
  </si>
  <si>
    <t>OURSON</t>
  </si>
  <si>
    <t>MARMOTTE BLEUE</t>
  </si>
  <si>
    <t>ROBE PRINCESSE</t>
  </si>
  <si>
    <t>HABIT TARZAN</t>
  </si>
  <si>
    <t>VOITURE POMPIER</t>
  </si>
  <si>
    <t>AUTOBUS</t>
  </si>
  <si>
    <t>GARAGE</t>
  </si>
  <si>
    <t>PS2</t>
  </si>
  <si>
    <t>CODE CLIENT</t>
  </si>
  <si>
    <t>C123587001</t>
  </si>
  <si>
    <t>NOM</t>
  </si>
  <si>
    <t>ADRESSE</t>
  </si>
  <si>
    <t>CP</t>
  </si>
  <si>
    <t>VILLE</t>
  </si>
  <si>
    <t>25 rue des Lilas</t>
  </si>
  <si>
    <t>MONTPELLIER</t>
  </si>
  <si>
    <t>C123587002</t>
  </si>
  <si>
    <t>C123587003</t>
  </si>
  <si>
    <t>C123587004</t>
  </si>
  <si>
    <t>C123587005</t>
  </si>
  <si>
    <t>C123587006</t>
  </si>
  <si>
    <t>C123587007</t>
  </si>
  <si>
    <t>C123587008</t>
  </si>
  <si>
    <t>C123587009</t>
  </si>
  <si>
    <t>C123587010</t>
  </si>
  <si>
    <t>C123587011</t>
  </si>
  <si>
    <t>C123587012</t>
  </si>
  <si>
    <t>C123587013</t>
  </si>
  <si>
    <t>C123587014</t>
  </si>
  <si>
    <t>C123587015</t>
  </si>
  <si>
    <t>C123587016</t>
  </si>
  <si>
    <t>C123587017</t>
  </si>
  <si>
    <t>C123587018</t>
  </si>
  <si>
    <t>C123587019</t>
  </si>
  <si>
    <t>C123587020</t>
  </si>
  <si>
    <t>C123587021</t>
  </si>
  <si>
    <t>C123587022</t>
  </si>
  <si>
    <t>Les copains 1</t>
  </si>
  <si>
    <t>Les copains 2</t>
  </si>
  <si>
    <t>Les copains 3</t>
  </si>
  <si>
    <t>Les copains 4</t>
  </si>
  <si>
    <t>Les copains 5</t>
  </si>
  <si>
    <t>Les copains 6</t>
  </si>
  <si>
    <t>Les copains 7</t>
  </si>
  <si>
    <t>Les copains 8</t>
  </si>
  <si>
    <t>Les copains 9</t>
  </si>
  <si>
    <t>Les copains 10</t>
  </si>
  <si>
    <t>Les copains 11</t>
  </si>
  <si>
    <t>Les copains 12</t>
  </si>
  <si>
    <t>Les copains 13</t>
  </si>
  <si>
    <t>Les copains 14</t>
  </si>
  <si>
    <t>Les copains 15</t>
  </si>
  <si>
    <t>Les copains 16</t>
  </si>
  <si>
    <t>Les copains 17</t>
  </si>
  <si>
    <t>Les copains 18</t>
  </si>
  <si>
    <t>Les copains 19</t>
  </si>
  <si>
    <t>Les copains 20</t>
  </si>
  <si>
    <t>Les copains 21</t>
  </si>
  <si>
    <t>rue des alouettes</t>
  </si>
  <si>
    <t>NARBONNE</t>
  </si>
  <si>
    <t>26 rue des Lilas</t>
  </si>
  <si>
    <t>27 rue des Lilas</t>
  </si>
  <si>
    <t>28 rue des Lilas</t>
  </si>
  <si>
    <t>29 rue des Lilas</t>
  </si>
  <si>
    <t>30 rue des Lilas</t>
  </si>
  <si>
    <t>31 rue des Lilas</t>
  </si>
  <si>
    <t>32 rue des Lilas</t>
  </si>
  <si>
    <t>33 rue des Lilas</t>
  </si>
  <si>
    <t>34 rue des Lilas</t>
  </si>
  <si>
    <t>35 rue des Lilas</t>
  </si>
  <si>
    <t>nom client</t>
  </si>
  <si>
    <t>adresse</t>
  </si>
  <si>
    <t>CP - ville</t>
  </si>
  <si>
    <t>Faire la FACTURE pour le client n°</t>
  </si>
  <si>
    <t>numéro client</t>
  </si>
  <si>
    <t>Participation</t>
  </si>
  <si>
    <t>Résultat</t>
  </si>
  <si>
    <t>Charges d'exploitation</t>
  </si>
  <si>
    <t>Chiffre d'affaires H.T.</t>
  </si>
  <si>
    <t>Juin</t>
  </si>
  <si>
    <t>Mai</t>
  </si>
  <si>
    <t>Avril</t>
  </si>
  <si>
    <t>Février</t>
  </si>
  <si>
    <t>Janvier</t>
  </si>
  <si>
    <t>Salvador</t>
  </si>
  <si>
    <t>Budget d'exploitation 1er semestre 2012</t>
  </si>
  <si>
    <t>Cordoba</t>
  </si>
  <si>
    <t>Concepcion</t>
  </si>
  <si>
    <t>Total</t>
  </si>
  <si>
    <t>Chapeau</t>
  </si>
  <si>
    <t>Foulard</t>
  </si>
  <si>
    <t>Bijoux</t>
  </si>
  <si>
    <t>Sac</t>
  </si>
  <si>
    <t>Trimestre 4</t>
  </si>
  <si>
    <t>Trimestre 3</t>
  </si>
  <si>
    <t>Trimestre 2</t>
  </si>
  <si>
    <t>Trimestre 1</t>
  </si>
  <si>
    <t>Détail des accessoires</t>
  </si>
  <si>
    <t>Montres modele 5</t>
  </si>
  <si>
    <t>Montres modele 4</t>
  </si>
  <si>
    <t>Montres modele 3</t>
  </si>
  <si>
    <t>Montres modele 2</t>
  </si>
  <si>
    <t>Montres modele 1</t>
  </si>
  <si>
    <t>Détail Horlogerie</t>
  </si>
  <si>
    <t>jupe</t>
  </si>
  <si>
    <t>Pantalon</t>
  </si>
  <si>
    <t>vestes</t>
  </si>
  <si>
    <t>Pull</t>
  </si>
  <si>
    <t>Détail Prêt à porter</t>
  </si>
  <si>
    <t>TOTAL</t>
  </si>
  <si>
    <t>Accessoires</t>
  </si>
  <si>
    <t>Horlogerie</t>
  </si>
  <si>
    <t>Prêt-à-porter</t>
  </si>
  <si>
    <t>Gammes</t>
  </si>
  <si>
    <t>Chiffres d'affaires</t>
  </si>
  <si>
    <t>Magasins de LONDRES</t>
  </si>
  <si>
    <t>Belle Mode</t>
  </si>
  <si>
    <t>Magasins de Paris</t>
  </si>
  <si>
    <t>Magasins de Milan</t>
  </si>
  <si>
    <t>Vera Cruz</t>
  </si>
  <si>
    <t>Budget d'exploitation</t>
  </si>
  <si>
    <t>Amérique du Sud</t>
  </si>
  <si>
    <t>voir support p 130</t>
  </si>
  <si>
    <t>voir support p 133</t>
  </si>
  <si>
    <t>voir support p 136</t>
  </si>
  <si>
    <t>Inscriptions aux cours de langues</t>
  </si>
  <si>
    <t>Dates des cours et groupes de niveau</t>
  </si>
  <si>
    <t>Prénom</t>
  </si>
  <si>
    <t>Service</t>
  </si>
  <si>
    <t>Date d'inscription</t>
  </si>
  <si>
    <t>Date des cours</t>
  </si>
  <si>
    <t>Niveau</t>
  </si>
  <si>
    <t>Langue</t>
  </si>
  <si>
    <t>Bon</t>
  </si>
  <si>
    <t>Faible</t>
  </si>
  <si>
    <t>Moyen</t>
  </si>
  <si>
    <t>total</t>
  </si>
  <si>
    <t>BONANINI</t>
  </si>
  <si>
    <t>Claudia</t>
  </si>
  <si>
    <t>21.45</t>
  </si>
  <si>
    <t>Comptabilité</t>
  </si>
  <si>
    <t>Anglais</t>
  </si>
  <si>
    <t>BREM</t>
  </si>
  <si>
    <t>Rainer</t>
  </si>
  <si>
    <t>24.63</t>
  </si>
  <si>
    <t>Produit</t>
  </si>
  <si>
    <t>CHAPARRO</t>
  </si>
  <si>
    <t>Maria</t>
  </si>
  <si>
    <t>36.65</t>
  </si>
  <si>
    <t>Technique</t>
  </si>
  <si>
    <t>Allemand</t>
  </si>
  <si>
    <t>COOPER</t>
  </si>
  <si>
    <t>32.43</t>
  </si>
  <si>
    <t>Marketing</t>
  </si>
  <si>
    <t>FRIEDEN</t>
  </si>
  <si>
    <t>Julia</t>
  </si>
  <si>
    <t>76.52</t>
  </si>
  <si>
    <t>Presse</t>
  </si>
  <si>
    <t>Espagnol</t>
  </si>
  <si>
    <t>CHAN</t>
  </si>
  <si>
    <t>Lee</t>
  </si>
  <si>
    <t>12.46</t>
  </si>
  <si>
    <t>Bureau d'Etudes</t>
  </si>
  <si>
    <t>GATTI</t>
  </si>
  <si>
    <t>Irina</t>
  </si>
  <si>
    <t>51.74</t>
  </si>
  <si>
    <t>FINET</t>
  </si>
  <si>
    <t>Alain</t>
  </si>
  <si>
    <t>12.56</t>
  </si>
  <si>
    <t>BANDINII</t>
  </si>
  <si>
    <t>Roberto</t>
  </si>
  <si>
    <t>42.21</t>
  </si>
  <si>
    <t>BERANGER</t>
  </si>
  <si>
    <t>Pierre</t>
  </si>
  <si>
    <t>36.98</t>
  </si>
  <si>
    <t>GAMBANI</t>
  </si>
  <si>
    <t>43.38</t>
  </si>
  <si>
    <t>FISKER</t>
  </si>
  <si>
    <t>Bernard</t>
  </si>
  <si>
    <t>20.83</t>
  </si>
  <si>
    <t>CALDEN</t>
  </si>
  <si>
    <t>Andrew</t>
  </si>
  <si>
    <t>24.47</t>
  </si>
  <si>
    <t>LOO</t>
  </si>
  <si>
    <t>Jan</t>
  </si>
  <si>
    <t>82.23</t>
  </si>
  <si>
    <t>MOULIN</t>
  </si>
  <si>
    <t>Philippe</t>
  </si>
  <si>
    <t>54.32</t>
  </si>
  <si>
    <t>HUNTER</t>
  </si>
  <si>
    <t>Martina</t>
  </si>
  <si>
    <t>83.73</t>
  </si>
  <si>
    <t>KELLER</t>
  </si>
  <si>
    <t>48.13</t>
  </si>
  <si>
    <t>MINO</t>
  </si>
  <si>
    <t>Manuel</t>
  </si>
  <si>
    <t>83.35</t>
  </si>
  <si>
    <t>KIRCH</t>
  </si>
  <si>
    <t>Margot</t>
  </si>
  <si>
    <t>89.35</t>
  </si>
  <si>
    <t>PAGENDOFF</t>
  </si>
  <si>
    <t>Boris</t>
  </si>
  <si>
    <t>23.63</t>
  </si>
  <si>
    <t>PALLAS</t>
  </si>
  <si>
    <t>William</t>
  </si>
  <si>
    <t>49.15</t>
  </si>
  <si>
    <t>SCALABRELLI</t>
  </si>
  <si>
    <t>Alessandro</t>
  </si>
  <si>
    <t>43.17</t>
  </si>
  <si>
    <t>TANAS</t>
  </si>
  <si>
    <t>Carmen</t>
  </si>
  <si>
    <t>19.27</t>
  </si>
  <si>
    <t>SALL</t>
  </si>
  <si>
    <t>Denis</t>
  </si>
  <si>
    <t>32.10</t>
  </si>
  <si>
    <t>PRINCIPE DE BASE</t>
  </si>
  <si>
    <t>DEPLACEMENT DANS UNE FEUILLE</t>
  </si>
  <si>
    <t>LES SELECTIONS</t>
  </si>
  <si>
    <t>INSERTION SUPPRESSION LIGNES/COLONNES</t>
  </si>
  <si>
    <t>MODIFIER HAUTEUR LIGNE/LARGEUR COLONNE</t>
  </si>
  <si>
    <t>LES DIFFERENTS FORMATS</t>
  </si>
  <si>
    <t>COPIES/RECOPIES</t>
  </si>
  <si>
    <t>CALCULS SIMPLES</t>
  </si>
  <si>
    <t>REFERENCES RELATIVES ABSOLUES : MIXTES</t>
  </si>
  <si>
    <t>VALEURS D'ERREURS</t>
  </si>
  <si>
    <t>NOMMER CELLULE OU PLAGE</t>
  </si>
  <si>
    <t>FONCTIONS DE CALCUL</t>
  </si>
  <si>
    <t>MISE EN FORME</t>
  </si>
  <si>
    <t>MISE EN PAGE</t>
  </si>
  <si>
    <t>PROTECTION</t>
  </si>
  <si>
    <t>LIAISONS INTERNES</t>
  </si>
  <si>
    <t>LIAISONS EXTERNES</t>
  </si>
  <si>
    <t>CONSOLIDATIONS</t>
  </si>
  <si>
    <t>LES GRAPHIQUES</t>
  </si>
  <si>
    <t>L’intérêt principal d’un tableur est de permettre la création des formules de calcul qui combinent dynamiquement les données de la feuille de calcul. Si vous modifiez les nombres présents dans le tableau, tous les calculs qui les utilisent sont automatiquement mis à jour.
Un tableur permet de présenter des données sous forme de tableau et d'effectuer des calculs sur ces données. 
Le tableau est préparé à l'aide d'un quadrillage appelé feuille de calcul. 
Cette feuille de calcul est constituée de lignes numérotées et de colonnes repérées par des lettres. 
Le croisement d'une ligne et d'une colonne s'appelle une cellule.</t>
  </si>
  <si>
    <t>FENETRE EXCEL ET SES COMPOSANTES :</t>
  </si>
  <si>
    <t>Barre de titre</t>
  </si>
  <si>
    <t>Barre d'accès rapide</t>
  </si>
  <si>
    <t>Ruban</t>
  </si>
  <si>
    <t>Onglets</t>
  </si>
  <si>
    <t>Barre de formule</t>
  </si>
  <si>
    <t>Zone de nom</t>
  </si>
  <si>
    <t>Cellule active</t>
  </si>
  <si>
    <t>Onglet de feuille</t>
  </si>
  <si>
    <t>Barre Etat</t>
  </si>
  <si>
    <t>Curseur de Zoom</t>
  </si>
  <si>
    <t>Lanceur</t>
  </si>
  <si>
    <t>La touche CTRL + flèches de déplacement, 1ère cellule non vide vers Haut, Bas, Gauche, Droite
Touche F5 : Atteindre 
La touche ↖ 1ère cellule de la ligne
CTRL + ↖ va en A1
CTRL + Fin : dernière cellule remplie
Excel indique la zone de référence, la cellule active :</t>
  </si>
  <si>
    <t>CLASSEUR EXCEL</t>
  </si>
  <si>
    <t>DOCUMENT WORD</t>
  </si>
  <si>
    <t>P8 - P14</t>
  </si>
  <si>
    <t xml:space="preserve">P15 </t>
  </si>
  <si>
    <t>P16-P18</t>
  </si>
  <si>
    <t>P19</t>
  </si>
  <si>
    <t>P20</t>
  </si>
  <si>
    <t>P21-P23</t>
  </si>
  <si>
    <t>P24-P25</t>
  </si>
  <si>
    <t>P26-P33</t>
  </si>
  <si>
    <t>P34-P42</t>
  </si>
  <si>
    <t>P43</t>
  </si>
  <si>
    <t>P44-P48</t>
  </si>
  <si>
    <t>P49-P74</t>
  </si>
  <si>
    <t>P90-P96</t>
  </si>
  <si>
    <t>P97-P99</t>
  </si>
  <si>
    <t>P100-P102</t>
  </si>
  <si>
    <t>P103-P105</t>
  </si>
  <si>
    <t>P106-P111</t>
  </si>
  <si>
    <t>P112-137</t>
  </si>
  <si>
    <t>SELECTION DE LIGNE(S)</t>
  </si>
  <si>
    <t>SELECTION DE COLONNE(S)</t>
  </si>
  <si>
    <t>SELECTION DE PLAGE(S)</t>
  </si>
  <si>
    <t>SELECTION DE CELLULE(S) CONTIGUES OU DISJOINTES</t>
  </si>
  <si>
    <t>SELECTION DE FEUILLE(S)</t>
  </si>
  <si>
    <t xml:space="preserve">SUPPRESSION </t>
  </si>
  <si>
    <t xml:space="preserve">LIGNE </t>
  </si>
  <si>
    <t>COLONNE</t>
  </si>
  <si>
    <t>CELLULE</t>
  </si>
  <si>
    <t>INSERTION</t>
  </si>
  <si>
    <t>FORMATER</t>
  </si>
  <si>
    <t>NOMBRES</t>
  </si>
  <si>
    <t>DATES</t>
  </si>
  <si>
    <t>PERSONNALISES</t>
  </si>
  <si>
    <t>SPECIAL</t>
  </si>
  <si>
    <t>HEURE</t>
  </si>
  <si>
    <t>FRACTION</t>
  </si>
  <si>
    <t>TEXTE</t>
  </si>
  <si>
    <t>EXEMPLES</t>
  </si>
  <si>
    <t>EXERCICE 1</t>
  </si>
  <si>
    <t>EXERCICE 2</t>
  </si>
  <si>
    <t>ERREUR</t>
  </si>
  <si>
    <t>EXPLICATION</t>
  </si>
  <si>
    <t>#DIV/0 !</t>
  </si>
  <si>
    <t>La formule divise un nombre par zéro. Etant donné qu’Excel considère qu’une cellule vide a pour valeur zéro, une référence a une telle cellule génère cette erreur</t>
  </si>
  <si>
    <t>#NOM ?</t>
  </si>
  <si>
    <t>La formule contient un nom qu’Excel ne reconnaît pas. Il peut aussi s’agir d’une référence à une cellule nommée dont le nom a été effacé ou d’un nom mal orthographié</t>
  </si>
  <si>
    <t>#VALEUR !</t>
  </si>
  <si>
    <t>La formule fait référence à une cellule qu’Excel ne peut pas utiliser dans un calcul par exemple du texte</t>
  </si>
  <si>
    <t>#REF !</t>
  </si>
  <si>
    <t>La formule fait référence à une cellule qui n’est pas vide, par exemple une cellule d’une ligne qui a été supprimé</t>
  </si>
  <si>
    <t>Une fonction de recherche ne trouve pas de données ou la formule fait référence à une cellule utilisant les fonctions NA pour signaler une donnée manquante</t>
  </si>
  <si>
    <t>#NUL !</t>
  </si>
  <si>
    <t>La formule fait référence à une intersection entre deux plages de données qui n’ont pas de cellule commune</t>
  </si>
  <si>
    <t>#NUM !</t>
  </si>
  <si>
    <t>Une valeur numérique est incorrecte par exemple une valeur négative à la place d’une valeur positive</t>
  </si>
  <si>
    <t>Les noms permettent de rendre vos formules plus lisibles et compréhensibles. Cela peut s’avérer très utile à la fois pour vous, car vous pourrez plus facilement vous replonger dans vos formules afin de les modifier et de les améliorer, et pour les utilisateurs de vos feuilles de calcul, car ils comprendront mieux la logique de vos calculs sans avoir à entrer dans les arcanes de vos formules !
Il est possible, entre autres, de nommer des cellules individuelles ou des plages de cellules.</t>
  </si>
  <si>
    <t>SOMME</t>
  </si>
  <si>
    <t>MOYENNE</t>
  </si>
  <si>
    <t>NB</t>
  </si>
  <si>
    <t>MAX</t>
  </si>
  <si>
    <t>MIN</t>
  </si>
  <si>
    <t>NBVAL</t>
  </si>
  <si>
    <t>AUJOURDHUI</t>
  </si>
  <si>
    <t>MAINTENANT</t>
  </si>
  <si>
    <t>DATE</t>
  </si>
  <si>
    <t>SI</t>
  </si>
  <si>
    <t>NB.SI</t>
  </si>
  <si>
    <t>NB.SI.ENS</t>
  </si>
  <si>
    <t>SOMME.SI</t>
  </si>
  <si>
    <t>SOMME.SI.ENS</t>
  </si>
  <si>
    <t>RECHERCHEV</t>
  </si>
  <si>
    <t>GAUCHE</t>
  </si>
  <si>
    <t>DROITE STXT</t>
  </si>
  <si>
    <t>P75-P89</t>
  </si>
  <si>
    <t>La spécificité d'une feuille de calcul est celle de pouvoir créer des liens dynamiques entre feuilles ou entre classeurs. Il s'agit d'insérer dans une cellule une référence qui pointe vers une donnée située dans une autre feuille ou dans un autre classeur (référence externe). Il est également possible d'intégrer dans une formule une référence externe. Ces liens permettent de relier un certain nombre de documents (feuilles de calcul, graphiques, bases de données, etc.) et de rendre le travail sous Excel beaucoup plus efficace.</t>
  </si>
  <si>
    <t>Il s’agit de relier deux classeurs différents :
Vous pouvez faire référence au contenu de cellules d’un autre classeur en créant une référence externe. Une référence externe (également appelée liaison) est une référence à une cellule ou une plage de cellules dans une feuille de calcul d’un autre classeur Excel, ou une référence à un nom défini dans un autre classeur. Vous pouvez également référencer la plage de cellules spécifique, un nom défini pour la plage de cellules, ou définir un nom pour la référence externe.</t>
  </si>
  <si>
    <t>Pour synthétiser et afficher des résultats de données sur des feuilles de calcul distinctes, vous pouvez consolider les données de chaque feuille dans une feuille de calcul (ou feuille maître). Les feuilles que vous consolidez peuvent figurer dans le même classeur en tant que feuille maîtresse ou dans des classeurs différents. Lorsque vous consolidez les données dans une feuille de calcul, vous pouvez plus facilement les mettre à jour et les agréger régulièrement ou en fonction des besoins. 
Par exemple, si vous disposez d’une feuille de calcul de frais pour chaque bureau régional, vous pouvez utiliser une consolidation des données pour rassembler ces chiffres dans une feuille de calcul de dépenses d’entreprise. Cette feuille maîtresse peut contenir les ventes totales et moyennes, les niveaux de stock actuels et les produits les plus performants pour toute l’entreprise.
Il existe deux méthodes principales pour consolider les données :
           •	Consolider par position    Faites appel à cette méthode lorsque les données de plusieurs zones source sont organisées dans le même ordre et utilisent les mêmes étiquettes de lignes et de colonnes, par exemple, lorsque vous utilisez une série de feuilles de calcul de frais créées à partir du même modèle. 
           •	Consolider par catégorie    Faites appel à cette méthode lorsque les données de plusieurs zones source sont organisées différemment, mais que les mêmes étiquettes de lignes et de colonnes sont utilisées. Par exemple, vous pouvez y avoir recours lorsque vous utilisez une série de feuilles de stock pour chaque mois qui utilisent la même disposition, chaque feuille de calcul contenant différents éléments ou un nombre différent d’éléments. 
Vous pouvez consolider les données en utilisant la commande Consolider (onglet Données, groupe Outils de données), ou en utilisant une formule ou un rapport de tableau croisé dynamique</t>
  </si>
  <si>
    <t>EXERCICES</t>
  </si>
  <si>
    <t>EXO 1  Cumul et sommes'!A1</t>
  </si>
  <si>
    <t>EXO 2 Sommes et mises en forme1'!A1</t>
  </si>
  <si>
    <t>EXO 3 Sommes et mises en forme2'!A1</t>
  </si>
  <si>
    <t>EXO 4 Statistiques'!A1</t>
  </si>
  <si>
    <t>EXO 5 Pourcentages1'!A1</t>
  </si>
  <si>
    <t>EXO 5 Pourcentages2'!A1</t>
  </si>
  <si>
    <t>EXO 5 Pourcentages3'!A1</t>
  </si>
  <si>
    <t>EXO 5 Pourcentage et variation1'!A1</t>
  </si>
  <si>
    <t>EXO 5 Pourcentage et variation2'!A1</t>
  </si>
  <si>
    <t>EXO 6 Location de vélos'!A1</t>
  </si>
  <si>
    <t>EXO 7 Budget '!A1</t>
  </si>
  <si>
    <t>EXO 8 Location de caméras'!A1</t>
  </si>
  <si>
    <t>EXO 9 Les 4 vents'!A1</t>
  </si>
  <si>
    <t>EXO 10 MULTIPLICATION'!A1</t>
  </si>
  <si>
    <t>EXO 11 VENTES'!A1</t>
  </si>
  <si>
    <t>EXO 12 REMUNERATION'!A1</t>
  </si>
  <si>
    <t>EXO 13 Fonction SI'!A1</t>
  </si>
  <si>
    <t>EXO 14 Fonction SI (2)'!A1</t>
  </si>
  <si>
    <t>EXO 15 Fonction SI (3)'!A1</t>
  </si>
  <si>
    <t>EXO 16 CHARGES PERSO ETE 2015'!A1</t>
  </si>
  <si>
    <t>EXO 17 MARMOTTES'!A1</t>
  </si>
  <si>
    <t>EXO 18 RONDE DES JOUETS'!A1</t>
  </si>
  <si>
    <t>TABLE ARTICLES'!A1</t>
  </si>
  <si>
    <t>Salvador!A1</t>
  </si>
  <si>
    <t>Cordoba!A1</t>
  </si>
  <si>
    <t>Concepcion!A1</t>
  </si>
  <si>
    <t>Vera Cruz'!A1</t>
  </si>
  <si>
    <t>Centralisation Budget'!A1</t>
  </si>
  <si>
    <t>Londres!A1</t>
  </si>
  <si>
    <t>Paris!A1</t>
  </si>
  <si>
    <t>Milan!A1</t>
  </si>
  <si>
    <t>GRAPHIQUE (1)'!A1</t>
  </si>
  <si>
    <t>GRAPHIQUE (2)'!A1</t>
  </si>
  <si>
    <t>GRAPHIQUE (3)'!A1</t>
  </si>
  <si>
    <t>COURS DE LANGUES'!A1</t>
  </si>
  <si>
    <t>SOFTDATA</t>
  </si>
  <si>
    <t>Budget</t>
  </si>
  <si>
    <t xml:space="preserve">après achat du  </t>
  </si>
  <si>
    <t>Ref service</t>
  </si>
  <si>
    <t>prévisions
en %</t>
  </si>
  <si>
    <t>Montant
en euros</t>
  </si>
  <si>
    <t>Consommé</t>
  </si>
  <si>
    <t>% conso</t>
  </si>
  <si>
    <t>Crédit
restant</t>
  </si>
  <si>
    <t>nb de Cdes</t>
  </si>
  <si>
    <t>EFFECTIFS</t>
  </si>
  <si>
    <t>PER</t>
  </si>
  <si>
    <t>Services gestion personnel</t>
  </si>
  <si>
    <t>FIN</t>
  </si>
  <si>
    <t>Services finances</t>
  </si>
  <si>
    <t>COM</t>
  </si>
  <si>
    <t>Services commerciaux</t>
  </si>
  <si>
    <t>TEC</t>
  </si>
  <si>
    <t>Services techniques</t>
  </si>
  <si>
    <t>DIR</t>
  </si>
  <si>
    <t>Direction</t>
  </si>
  <si>
    <t>LISTE DES ACHATS</t>
  </si>
  <si>
    <t>désignation</t>
  </si>
  <si>
    <t>PU</t>
  </si>
  <si>
    <t>Qté</t>
  </si>
  <si>
    <t>stylos</t>
  </si>
  <si>
    <t>Gommes</t>
  </si>
  <si>
    <t>Lampes bureau</t>
  </si>
  <si>
    <t>Classeurs</t>
  </si>
  <si>
    <t>cartouches laser</t>
  </si>
  <si>
    <t>Papier</t>
  </si>
  <si>
    <t>Moyennes avec ou sans zéro</t>
  </si>
  <si>
    <t>notes</t>
  </si>
  <si>
    <t>Moyenne en ignorant les zéros</t>
  </si>
  <si>
    <t>Moyenne en tenant compte des zéros</t>
  </si>
  <si>
    <t>Somme de valeurs sur une tranche</t>
  </si>
  <si>
    <t>Valeurs</t>
  </si>
  <si>
    <t>Somme des valeurs</t>
  </si>
  <si>
    <t>Combien de valeurs 
correspondent à cette tranche</t>
  </si>
  <si>
    <t>entre</t>
  </si>
  <si>
    <t>et</t>
  </si>
  <si>
    <t>RECAPITULATIF</t>
  </si>
  <si>
    <t>Devoir 1</t>
  </si>
  <si>
    <t>Devoir 2</t>
  </si>
  <si>
    <t>Moyenne</t>
  </si>
  <si>
    <t>Rang</t>
  </si>
  <si>
    <t>Tom</t>
  </si>
  <si>
    <t>Pat</t>
  </si>
  <si>
    <t>Jim</t>
  </si>
  <si>
    <t>John</t>
  </si>
  <si>
    <t>Abs</t>
  </si>
  <si>
    <t>Bill</t>
  </si>
  <si>
    <t>Steve</t>
  </si>
  <si>
    <t>Franck</t>
  </si>
  <si>
    <t>Nombre d'élèves</t>
  </si>
  <si>
    <t>Nombre de notes</t>
  </si>
  <si>
    <t>Nombre de notes &gt;=10</t>
  </si>
  <si>
    <t>Nombre de notes &lt; 10</t>
  </si>
  <si>
    <t>Nombre d'absent</t>
  </si>
  <si>
    <t>Prix de vente</t>
  </si>
  <si>
    <t>Montant HT</t>
  </si>
  <si>
    <t>Taux TVA</t>
  </si>
  <si>
    <t>Montant TVA</t>
  </si>
  <si>
    <t>Montant TTC</t>
  </si>
  <si>
    <t>DETAILS DE LA TVA</t>
  </si>
  <si>
    <t>INTRODUCTION A LA FONCTION SI</t>
  </si>
  <si>
    <t>3 CAS</t>
  </si>
  <si>
    <r>
      <t>1er cas</t>
    </r>
    <r>
      <rPr>
        <b/>
        <sz val="8"/>
        <rFont val="Arial"/>
        <family val="2"/>
      </rPr>
      <t xml:space="preserve"> : Une condition</t>
    </r>
  </si>
  <si>
    <t>N° Facture</t>
  </si>
  <si>
    <t>TOTAL HT</t>
  </si>
  <si>
    <t>Taux Remise</t>
  </si>
  <si>
    <t>Montant Remise</t>
  </si>
  <si>
    <t>Condition de remise</t>
  </si>
  <si>
    <t>Pour tout total HT supérieur ou égal à 100 000 on accorde</t>
  </si>
  <si>
    <t>un taux de remise de 10%</t>
  </si>
  <si>
    <r>
      <t>2ème cas</t>
    </r>
    <r>
      <rPr>
        <b/>
        <sz val="8"/>
        <rFont val="Arial"/>
        <family val="2"/>
      </rPr>
      <t xml:space="preserve"> : Deux conditions</t>
    </r>
  </si>
  <si>
    <t>un taux de remise de 5%</t>
  </si>
  <si>
    <t>Pour tout total HT supérieur ou égal à 150 000 on accorde</t>
  </si>
  <si>
    <r>
      <t>3ème cas</t>
    </r>
    <r>
      <rPr>
        <b/>
        <sz val="8"/>
        <rFont val="Arial"/>
        <family val="2"/>
      </rPr>
      <t xml:space="preserve"> : Plusieurs conditions</t>
    </r>
  </si>
  <si>
    <t>Représentant</t>
  </si>
  <si>
    <t>Chiffre d'affaires</t>
  </si>
  <si>
    <t>Taux Commission</t>
  </si>
  <si>
    <t>Montant commission</t>
  </si>
  <si>
    <t xml:space="preserve">Conditions du calcul du taux de comissions </t>
  </si>
  <si>
    <t>Bob</t>
  </si>
  <si>
    <t>Tim</t>
  </si>
  <si>
    <t>Tranches de chiffre d'affaires</t>
  </si>
  <si>
    <t>CA &gt;50 000</t>
  </si>
  <si>
    <t>CA &gt;50 000 et &lt;100 000</t>
  </si>
  <si>
    <t>CA &gt;100 000</t>
  </si>
  <si>
    <t>CA &gt; ou = 200 000</t>
  </si>
  <si>
    <t>ANALYSE DU BUDGET DE L'ANNEE</t>
  </si>
  <si>
    <t>Catégories</t>
  </si>
  <si>
    <t>Dépenses réelles</t>
  </si>
  <si>
    <t>Budget prévu</t>
  </si>
  <si>
    <t>Dépassement (Oui/Non)</t>
  </si>
  <si>
    <t>Vêtements</t>
  </si>
  <si>
    <t>Automobile</t>
  </si>
  <si>
    <t>Alimentations</t>
  </si>
  <si>
    <t>DECISION AU BACCALAUREAT POUR LE 1ER TOUR</t>
  </si>
  <si>
    <t>N° Elève</t>
  </si>
  <si>
    <t>Moyenne générale</t>
  </si>
  <si>
    <t>Décision</t>
  </si>
  <si>
    <t>Mention</t>
  </si>
  <si>
    <t>&lt; 8</t>
  </si>
  <si>
    <t>Refusé</t>
  </si>
  <si>
    <t>&gt;= 10</t>
  </si>
  <si>
    <t>Passable</t>
  </si>
  <si>
    <t>entre 8 et 10 (exclu)</t>
  </si>
  <si>
    <t>2 ème tour</t>
  </si>
  <si>
    <t>&gt; =12</t>
  </si>
  <si>
    <t>Assez bien</t>
  </si>
  <si>
    <t>Admis</t>
  </si>
  <si>
    <t>&gt;= 14</t>
  </si>
  <si>
    <t>Bien</t>
  </si>
  <si>
    <t>&gt;= 16</t>
  </si>
  <si>
    <t>Très bien</t>
  </si>
  <si>
    <t>PRENOM</t>
  </si>
  <si>
    <t>Note 1</t>
  </si>
  <si>
    <t>Note 2</t>
  </si>
  <si>
    <t>Note 3</t>
  </si>
  <si>
    <t>Note 4</t>
  </si>
  <si>
    <t>Position</t>
  </si>
  <si>
    <t>Meilleur</t>
  </si>
  <si>
    <t>BILL</t>
  </si>
  <si>
    <t>MARTIN</t>
  </si>
  <si>
    <t>Georges</t>
  </si>
  <si>
    <t>NARDAU</t>
  </si>
  <si>
    <t>Gilles</t>
  </si>
  <si>
    <t>RUPONT</t>
  </si>
  <si>
    <t>Jean</t>
  </si>
  <si>
    <t>VALET</t>
  </si>
  <si>
    <t>Firmin</t>
  </si>
  <si>
    <t>MOYENNE :</t>
  </si>
  <si>
    <t>MOY MAXI :</t>
  </si>
  <si>
    <t>MOY MINI :</t>
  </si>
  <si>
    <t>ECART :</t>
  </si>
  <si>
    <t>Prime
estivale</t>
  </si>
  <si>
    <t>oui</t>
  </si>
  <si>
    <t>non</t>
  </si>
  <si>
    <t>Prime de panier</t>
  </si>
  <si>
    <t xml:space="preserve">colonne E </t>
  </si>
  <si>
    <t xml:space="preserve">Utilisez la fonction NB.JOURS.OUVRES pour calculer le </t>
  </si>
  <si>
    <t xml:space="preserve"> </t>
  </si>
  <si>
    <t>Nommez la cellule C15 : TauxNiveau1</t>
  </si>
  <si>
    <t>Nommez la cellule C16 : TauxNiveau2</t>
  </si>
  <si>
    <t>Nommez la cellule C17 : TauxNiveau3</t>
  </si>
  <si>
    <t>colonne G</t>
  </si>
  <si>
    <t>Calculez la prime de panier si l'employé en est bénéficiare seulement. La prime (C19) est à multiplier par le Nb de jours effectués</t>
  </si>
  <si>
    <t>colonne H</t>
  </si>
  <si>
    <t>Calculez le montant brut : Nb de jours effectués*taux de salaire selon le niveau</t>
  </si>
  <si>
    <t>colonne I</t>
  </si>
  <si>
    <t>Calculez la prime estivaile : 10€/jours effectués si l'employé a débuté son activité entre le 1/7/11 et le 31/8/11</t>
  </si>
  <si>
    <t>colonne J</t>
  </si>
  <si>
    <t>Calculez le montant du salaire dû : Prime de panier + Montant Brut + Prime estivale</t>
  </si>
  <si>
    <t>Charges personnel intérimaire par atelier (en euro) - Eté 2011</t>
  </si>
  <si>
    <t xml:space="preserve">Location de véhicules - Janvier </t>
  </si>
  <si>
    <t>Code
véhicule</t>
  </si>
  <si>
    <t>Catégorie
véhicule</t>
  </si>
  <si>
    <t>Date début
contrat</t>
  </si>
  <si>
    <t>Date fin
contrat</t>
  </si>
  <si>
    <t>Durée de
location</t>
  </si>
  <si>
    <t>Forfait location inférieure à 3 J</t>
  </si>
  <si>
    <t>Montant de location</t>
  </si>
  <si>
    <t>Remise selon date début</t>
  </si>
  <si>
    <t>REN0752</t>
  </si>
  <si>
    <t>PEU0232</t>
  </si>
  <si>
    <t>FIA0037</t>
  </si>
  <si>
    <t>CIT1745</t>
  </si>
  <si>
    <t>REN1224</t>
  </si>
  <si>
    <t>PEU0235</t>
  </si>
  <si>
    <t>VOL0334</t>
  </si>
  <si>
    <t>VOL0225</t>
  </si>
  <si>
    <t>Remise
période basse :</t>
  </si>
  <si>
    <t>Catégorie de véhicules</t>
  </si>
  <si>
    <t>Prix/jour</t>
  </si>
  <si>
    <t>Total/ catégorie</t>
  </si>
  <si>
    <t>1 - Economique</t>
  </si>
  <si>
    <t>2 - Intermédiaire</t>
  </si>
  <si>
    <t>3 - Routière</t>
  </si>
  <si>
    <t>Forfait location inf 3 jours</t>
  </si>
  <si>
    <t>Achat fournitures'!A1</t>
  </si>
  <si>
    <t>moyennes!A1</t>
  </si>
  <si>
    <t>Tranche!A1</t>
  </si>
  <si>
    <t>Relevé de notes'!A1</t>
  </si>
  <si>
    <t>Détails de TVA'!A1</t>
  </si>
  <si>
    <t>Ex 2 Fonction Si'!A1</t>
  </si>
  <si>
    <t>Ex 3 Fonction Si'!A1</t>
  </si>
  <si>
    <t>Ex 4 Fonction Si'!A1</t>
  </si>
  <si>
    <t>Ex 1 Fonction Si'!A1</t>
  </si>
  <si>
    <t>Charges personnel intérimaire'!A1</t>
  </si>
  <si>
    <t>Location de véhicules '!A1</t>
  </si>
  <si>
    <t>FONDAMENTAUX DES SCIENCES DE GESTION : 
DISCIPLINE COMPLEMENTAIRE INFORMATIQUE EXCEL</t>
  </si>
  <si>
    <t>Barres empilées</t>
  </si>
  <si>
    <t>Comparaison</t>
  </si>
  <si>
    <t>Secteurs</t>
  </si>
  <si>
    <t>Répartition</t>
  </si>
  <si>
    <t>Radars</t>
  </si>
  <si>
    <t>Valeurs relatives par rapport à un point central</t>
  </si>
  <si>
    <t>Courbes</t>
  </si>
  <si>
    <t>Tendance, évolution</t>
  </si>
  <si>
    <t>Nuages de points</t>
  </si>
  <si>
    <t>Comparer des paires de valeurs</t>
  </si>
  <si>
    <t>Courbes 2 axes</t>
  </si>
  <si>
    <t>Axe secondaire</t>
  </si>
  <si>
    <t>Provence</t>
  </si>
  <si>
    <t>Saint-Émilion</t>
  </si>
  <si>
    <t>Sancerre</t>
  </si>
  <si>
    <t>Bourgogne</t>
  </si>
  <si>
    <t>Tokay</t>
  </si>
  <si>
    <t>Année 2014</t>
  </si>
  <si>
    <t>Année 2013</t>
  </si>
  <si>
    <t>Année 2012</t>
  </si>
  <si>
    <t>Année 2011</t>
  </si>
  <si>
    <t>Ventes de vins</t>
  </si>
  <si>
    <t>Construire un graphique à Barres empilées </t>
  </si>
  <si>
    <t>Utiliser une représentation en  Secteurs</t>
  </si>
  <si>
    <r>
      <t xml:space="preserve">Réalisez un graphique secteur 3D des « Ventes de vins » pour l'année </t>
    </r>
    <r>
      <rPr>
        <b/>
        <shadow/>
        <sz val="12"/>
        <rFont val="Calibri"/>
        <family val="2"/>
      </rPr>
      <t>2013</t>
    </r>
  </si>
  <si>
    <t xml:space="preserve"> Concevoir un graphique de type Radar</t>
  </si>
  <si>
    <t>Profils psychologiques</t>
  </si>
  <si>
    <t>Stress</t>
  </si>
  <si>
    <t>Action</t>
  </si>
  <si>
    <t>Communication</t>
  </si>
  <si>
    <t>Ouverture</t>
  </si>
  <si>
    <t>Stabilité</t>
  </si>
  <si>
    <t>Brigitte</t>
  </si>
  <si>
    <t>Nathalie</t>
  </si>
  <si>
    <t xml:space="preserve"> Schématiser des tendances par des Courbes</t>
  </si>
  <si>
    <r>
      <rPr>
        <b/>
        <sz val="7"/>
        <rFont val="Times New Roman"/>
        <family val="1"/>
      </rPr>
      <t xml:space="preserve"> </t>
    </r>
    <r>
      <rPr>
        <b/>
        <sz val="12"/>
        <rFont val="Calibri"/>
        <family val="2"/>
      </rPr>
      <t xml:space="preserve">Présentez graphiquement l’évolution </t>
    </r>
    <r>
      <rPr>
        <b/>
        <shadow/>
        <sz val="12"/>
        <rFont val="Calibri"/>
        <family val="2"/>
      </rPr>
      <t>trimestrielle</t>
    </r>
    <r>
      <rPr>
        <b/>
        <sz val="12"/>
        <rFont val="Calibri"/>
        <family val="2"/>
      </rPr>
      <t xml:space="preserve"> des chiffres d’affaires réalisés en par ces entreprises.</t>
    </r>
  </si>
  <si>
    <t>Chiffres d'affaires trimestriels</t>
  </si>
  <si>
    <t>Danone</t>
  </si>
  <si>
    <t>Matra</t>
  </si>
  <si>
    <t>Ubisoft</t>
  </si>
  <si>
    <t>Michelin</t>
  </si>
  <si>
    <t>Peugeot</t>
  </si>
  <si>
    <t>Créer un graphique en « Nuages de points </t>
  </si>
  <si>
    <r>
      <t xml:space="preserve">Représentez le nombre de </t>
    </r>
    <r>
      <rPr>
        <b/>
        <shadow/>
        <sz val="12"/>
        <color rgb="FF000000"/>
        <rFont val="Calibri"/>
        <family val="2"/>
      </rPr>
      <t>véhicules</t>
    </r>
    <r>
      <rPr>
        <b/>
        <sz val="12"/>
        <color rgb="FF000000"/>
        <rFont val="Calibri"/>
        <family val="2"/>
      </rPr>
      <t xml:space="preserve"> </t>
    </r>
    <r>
      <rPr>
        <b/>
        <shadow/>
        <sz val="12"/>
        <color rgb="FF000000"/>
        <rFont val="Calibri"/>
        <family val="2"/>
      </rPr>
      <t>constaté</t>
    </r>
    <r>
      <rPr>
        <b/>
        <sz val="12"/>
        <color rgb="FF000000"/>
        <rFont val="Calibri"/>
        <family val="2"/>
      </rPr>
      <t xml:space="preserve">, au regard des </t>
    </r>
    <r>
      <rPr>
        <b/>
        <shadow/>
        <sz val="12"/>
        <color rgb="FF000000"/>
        <rFont val="Calibri"/>
        <family val="2"/>
      </rPr>
      <t>prévisions</t>
    </r>
    <r>
      <rPr>
        <b/>
        <sz val="12"/>
        <color rgb="FF000000"/>
        <rFont val="Calibri"/>
        <family val="2"/>
      </rPr>
      <t xml:space="preserve"> à une </t>
    </r>
    <r>
      <rPr>
        <b/>
        <shadow/>
        <sz val="12"/>
        <color rgb="FF000000"/>
        <rFont val="Calibri"/>
        <family val="2"/>
      </rPr>
      <t>heure</t>
    </r>
    <r>
      <rPr>
        <b/>
        <sz val="12"/>
        <color rgb="FF000000"/>
        <rFont val="Calibri"/>
        <family val="2"/>
      </rPr>
      <t xml:space="preserve"> donnée.</t>
    </r>
  </si>
  <si>
    <r>
      <t>Trafic sur l'autoroute A8 le 14 juillet</t>
    </r>
    <r>
      <rPr>
        <b/>
        <sz val="10"/>
        <color theme="4"/>
        <rFont val="Arial"/>
        <family val="2"/>
      </rPr>
      <t xml:space="preserve">
(nombre de véhicules)</t>
    </r>
  </si>
  <si>
    <t>Horaire</t>
  </si>
  <si>
    <t>Prévu</t>
  </si>
  <si>
    <t>Constaté</t>
  </si>
  <si>
    <r>
      <t>Evolution des concentrations de CO</t>
    </r>
    <r>
      <rPr>
        <b/>
        <vertAlign val="subscript"/>
        <sz val="11"/>
        <rFont val="Arial"/>
        <family val="2"/>
      </rPr>
      <t>2</t>
    </r>
    <r>
      <rPr>
        <b/>
        <sz val="11"/>
        <rFont val="Arial"/>
        <family val="2"/>
      </rPr>
      <t xml:space="preserve"> et des températures au cours des temps géologiques</t>
    </r>
  </si>
  <si>
    <t>Temps</t>
  </si>
  <si>
    <r>
      <t>CO</t>
    </r>
    <r>
      <rPr>
        <b/>
        <vertAlign val="subscript"/>
        <sz val="10"/>
        <rFont val="Arial"/>
        <family val="2"/>
      </rPr>
      <t>2</t>
    </r>
  </si>
  <si>
    <t>t°c</t>
  </si>
  <si>
    <r>
      <t>Evolution des concentrations de CO</t>
    </r>
    <r>
      <rPr>
        <b/>
        <vertAlign val="subscript"/>
        <sz val="14"/>
        <rFont val="Arial"/>
        <family val="2"/>
      </rPr>
      <t xml:space="preserve">2 </t>
    </r>
    <r>
      <rPr>
        <b/>
        <sz val="14"/>
        <rFont val="Arial"/>
        <family val="2"/>
      </rPr>
      <t>et des températures au cours des temps géologiques</t>
    </r>
  </si>
  <si>
    <t>GRAPHIQUES</t>
  </si>
  <si>
    <t>Secteurs cor'!A1</t>
  </si>
  <si>
    <t>Barres empilées cor'!A1</t>
  </si>
  <si>
    <t>Radars cor'!A1</t>
  </si>
  <si>
    <t>Courbes cor'!A1</t>
  </si>
  <si>
    <t>Nuage de points cor'!A1</t>
  </si>
  <si>
    <t>Courbes 2 axes cor'!A1</t>
  </si>
  <si>
    <t>CORRECTION</t>
  </si>
  <si>
    <t>Informations de base : faire des maths avec Excel</t>
  </si>
  <si>
    <t xml:space="preserve">Dans Excel, vous pouvez additionner, soustraire, multiplier et diviser sans utiliser la moindre fonction intégrée. Il vous suffit d’utiliser quelques opérateurs de base : +, -, *, /. Toutes les formules commencent par un signe égal (=).
</t>
  </si>
  <si>
    <t>Chiffres à utiliser :</t>
  </si>
  <si>
    <t>Opération :</t>
  </si>
  <si>
    <t>Formules :</t>
  </si>
  <si>
    <t>Réponses :</t>
  </si>
  <si>
    <t xml:space="preserve">Pour additionner, sélectionnez la cellule F3, entrez =C3+C4, puis appuyez sur la touche Entrée. 
</t>
  </si>
  <si>
    <t xml:space="preserve">Addition (+) </t>
  </si>
  <si>
    <t xml:space="preserve">Pour soustraire, sélectionnez la cellule F4, entrez =C3-C4, puis appuyez sur la touche Entrée. </t>
  </si>
  <si>
    <t xml:space="preserve">Soustraction (-) </t>
  </si>
  <si>
    <t xml:space="preserve">Pour multiplier, sélectionnez la cellule F5, entrez =C3*C4, puis appuyez sur la touche Entrée.
</t>
  </si>
  <si>
    <t xml:space="preserve">Multiplication (*) </t>
  </si>
  <si>
    <t xml:space="preserve">Pour diviser, sélectionnez la cellule F6, entrez =C3/C4, puis appuyez sur la touche Entrée.
</t>
  </si>
  <si>
    <t xml:space="preserve">Division (/) </t>
  </si>
  <si>
    <t>Essayez ça : modifiez les chiffres des cellules C3 et C4, et vous verrez que les résultats de la formule changent automatiquement.</t>
  </si>
  <si>
    <t xml:space="preserve">Puissance (^) </t>
  </si>
  <si>
    <t>BONUS SUPPLÉMENTAIRE : Pour élever une valeur à une puissance, utilisez le symbole accent circonflexe (^), par exemple, =A1^A2. Pour entrer ce symbole, appuyez sur ^+Espace. Dans la cellule F7, entrez =C3^C4.</t>
  </si>
  <si>
    <t>Poursuivez votre lecture pour plus d’informations</t>
  </si>
  <si>
    <t>Étape suivante</t>
  </si>
  <si>
    <t>Informations complémentaires sur les formules, les cellules et les plages</t>
  </si>
  <si>
    <t xml:space="preserve">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t>
  </si>
  <si>
    <t xml:space="preserve">Les formules peuvent contenir des références de cellule, des plages de références de cellule, des opérateurs et des constantes. Les exemples suivants correspondent tous à des formules :
=A1+B1
=10+20
=SOMME(A1:A10)
</t>
  </si>
  <si>
    <t xml:space="preserve">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propose plus de 400 fonctions, que vous pouvez explorer sous l’onglet Formules.
</t>
  </si>
  <si>
    <t xml:space="preserve">Les formules qui incluent des fonctions commencent par un signe égal, suivi du nom de la fonction, puis de ses arguments (valeurs utilisées par une fonction pour effectuer un calcul) entre parenthèses. 
</t>
  </si>
  <si>
    <t xml:space="preserve">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 Appuyez de nouveau sur la touche Entrée pour finaliser la formule et calculer le résultat.
</t>
  </si>
  <si>
    <t>Explications sur les formules</t>
  </si>
  <si>
    <t>=10+20 est une formule, dans laquelle 10 et 20 sont des constantes et le signe + est un opérateur.</t>
  </si>
  <si>
    <t>=SOMME(A1:A10) est une formule, dans laquelle SOMME est le nom de la fonction, les parenthèses ouvrante et fermante contiennent les arguments de la formule, et A1:A10 est la plage de cellules de la fonction.</t>
  </si>
  <si>
    <t>=SOMME(A1:A10;C1:C10) est une formule, dans laquelle SOMME est le nom de la fonction, les parenthèses ouvrante et fermante contiennent les arguments de la formule, et A1:A10;C1:C10 sont les plages de cellules de la fonction séparées par une virgule.</t>
  </si>
  <si>
    <t xml:space="preserve">BON À SAVOIR : 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
Par exemple : sélectionnez la cellule jaune comportant le nombre 12 ci-dessous. Vous pouvez constater que nous avons utilisé la fonction SOMME suivie d’une plage de cellules. Nous n’avons pas directement entré « 4 » ou « 8 » dans la formule. 
</t>
  </si>
  <si>
    <t>Précédent</t>
  </si>
  <si>
    <t>Suivant</t>
  </si>
  <si>
    <t>Plus d’informations sur le web</t>
  </si>
  <si>
    <t>Fonctions Excel (par ordre alphabétique) </t>
  </si>
  <si>
    <t>Formation en ligne gratuite sur Excel</t>
  </si>
  <si>
    <t>Informations de base'!A1</t>
  </si>
  <si>
    <t>Introduction aux fonctions</t>
  </si>
  <si>
    <t>Les fonctions vous permettent d’effectuer différentes actions, comme des opérations mathématiques, des recherches de valeurs ou même des calculs de dates et d’heures. Nous allons essayer différentes méthodes pour additionner des valeurs avec la fonction SOMME.</t>
  </si>
  <si>
    <t>Fruits</t>
  </si>
  <si>
    <t>Quantité</t>
  </si>
  <si>
    <t>Viande</t>
  </si>
  <si>
    <t xml:space="preserve">Sous la colonne Quantité du tableau Fruits (cellule D7), entrez =SOMME(D3:D6). Ou entrez =SOMME(, sélectionnez cette plage avec la souris et appuyez sur la touche Entrée. La formule additionne les valeurs des cellules D3, D4, D5 et D6. Vous obtenez le résultat suivant : 170.
</t>
  </si>
  <si>
    <t>Pommes</t>
  </si>
  <si>
    <t>Bœuf</t>
  </si>
  <si>
    <t xml:space="preserve">Essayons maintenant la fonctionnalité Somme automatique. Sélectionnez la cellule G7 du tableau Viande, puis accédez à Formules &gt; Somme automatique &gt; et sélectionnez SOMME. Excel entre automatiquement la formule pour vous. Appuyez sur la touche Entrée pour confirmer. La fonctionnalité Somme automatique contient les fonctions les plus courantes.
</t>
  </si>
  <si>
    <t>Oranges</t>
  </si>
  <si>
    <t>Poulet</t>
  </si>
  <si>
    <t>Vous pouvez aussi utiliser un raccourci clavier. Sélectionnez la cellule D15, puis appuyez sur Alt = et sur Entrée. La fonction SOMME est automatiquement entrée.</t>
  </si>
  <si>
    <t>Bananes</t>
  </si>
  <si>
    <t>Porc</t>
  </si>
  <si>
    <t>Citrons</t>
  </si>
  <si>
    <t>Poisson</t>
  </si>
  <si>
    <t>BONUS SUPPLÉMENTAIRE
Utilisez la fonction NB avec l’une des méthodes que vous avez déjà essayées. La fonction NB compte le nombre de cellules d’une plage qui contient des nombres.</t>
  </si>
  <si>
    <t xml:space="preserve">SOMME &gt; </t>
  </si>
  <si>
    <t>Informations complémentaires sur les fonctions</t>
  </si>
  <si>
    <t>Article</t>
  </si>
  <si>
    <t>Accédez à l’onglet Formules et parcourez la Bibliothèque de fonctions, dans laquelle les fonctions sont répertoriées par catégorie (Texte, DateHeure, etc.). Insérer une fonction vous permet de rechercher des fonctions par nom et de lancer un Assistant pour vous aider à créer votre formule. 
Lorsque vous commencez à entrer un nom de fonction après avoir appuyé sur =, Excel lance la fonctionnalité IntelliSense,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Examinons maintenant l’anatomie de quelques fonctions. La structure de la fonction SOMME est la suivante :</t>
  </si>
  <si>
    <t>Pain</t>
  </si>
  <si>
    <t xml:space="preserve">Si la fonction SOMME pouvait parler, elle dirait ceci : renvoyer la somme de toutes les valeurs des cellules D38 à D41 et toutes celles de la colonne H. SOMME est le nom de la fonction, D38:D41 est l’argument de la première plage, qui est presque toujours obligatoire, et H:H est l’argument de la deuxième plage, les deux plages étant séparées par une virgule. Essayons à présent une formule qui ne nécessite aucun argument.
</t>
  </si>
  <si>
    <t>Beignets</t>
  </si>
  <si>
    <t>La fonction AUJOURDHUI renvoie la date du jour. Elle se met automatiquement à jour dès qu’Excel procède à un nouveau calcul.</t>
  </si>
  <si>
    <t>Cookies</t>
  </si>
  <si>
    <t xml:space="preserve">ESSAYEZ ÇA
Sélectionnez ces cellules. Puis, dans le coin inférieur droit de la fenêtre Excel, recherchez SOMME : 170 sur la barre inférieure. Il s’agit de la barre d’état, qui vous permet de trouver rapidement un total ainsi que d’autres informations sur une cellule ou une plage sélectionnée. </t>
  </si>
  <si>
    <t>Gâteaux</t>
  </si>
  <si>
    <t xml:space="preserve">DÉTAIL IMPORTANT
Double-cliquez sur cette cellule. Vous pouvez voir le 100 à la fin. Bien qu’il soit possible de placer des nombres dans une formule de ce type, cela est déconseillé sauf nécessité absolue. Il s’agit d’une constante, et il est facile d’oublier qu’elle est là. Nous vous recommandons de plutôt faire référence à une autre cellule, par exemple la cellule F51. En effet, celle-ci est facilement identifiable et n’est pas dissimulée au sein d’une formule. </t>
  </si>
  <si>
    <t>Tartes</t>
  </si>
  <si>
    <t>NB &gt;</t>
  </si>
  <si>
    <t>À propos de la fonction SOMME</t>
  </si>
  <si>
    <t>Utiliser Somme automatique pour additionner des nombres</t>
  </si>
  <si>
    <t>À propos de la fonction NB</t>
  </si>
  <si>
    <t>Retour au début</t>
  </si>
  <si>
    <t>Voitures</t>
  </si>
  <si>
    <t>Camions</t>
  </si>
  <si>
    <t>Vélos</t>
  </si>
  <si>
    <t>Patins</t>
  </si>
  <si>
    <t>Total :</t>
  </si>
  <si>
    <t>Valeur supplémentaire</t>
  </si>
  <si>
    <t>Nouveau Total</t>
  </si>
  <si>
    <t>Retournez au début en appuyant sur CTRL+ORIGINE. Pour passer à l’étape suivante, appuyez sur CTRL+ PAGE SUIVANTE.</t>
  </si>
  <si>
    <t>Introduction aux fonctions'!A1</t>
  </si>
  <si>
    <t>Fonction MOYENNE</t>
  </si>
  <si>
    <r>
      <t xml:space="preserve">Utilisez la fonction </t>
    </r>
    <r>
      <rPr>
        <b/>
        <sz val="11"/>
        <color theme="0"/>
        <rFont val="Segoe UI"/>
        <family val="2"/>
      </rPr>
      <t>MOYENNE</t>
    </r>
    <r>
      <rPr>
        <sz val="11"/>
        <color theme="0"/>
        <rFont val="Segoe UI"/>
        <family val="2"/>
      </rPr>
      <t xml:space="preserve"> pour obtenir la moyenne des nombres d’une plage de cellules.</t>
    </r>
  </si>
  <si>
    <r>
      <t xml:space="preserve">Sélectionnez la cellule D7, puis utilisez </t>
    </r>
    <r>
      <rPr>
        <b/>
        <sz val="11"/>
        <color theme="0"/>
        <rFont val="Segoe UI"/>
        <family val="2"/>
      </rPr>
      <t>Somme automatique</t>
    </r>
    <r>
      <rPr>
        <sz val="11"/>
        <color theme="0"/>
        <rFont val="Segoe UI"/>
        <family val="2"/>
      </rPr>
      <t xml:space="preserve"> pour ajouter une fonction </t>
    </r>
    <r>
      <rPr>
        <b/>
        <sz val="11"/>
        <color theme="0"/>
        <rFont val="Segoe UI"/>
        <family val="2"/>
      </rPr>
      <t>MOYENNE</t>
    </r>
    <r>
      <rPr>
        <sz val="11"/>
        <color theme="0"/>
        <rFont val="Segoe UI"/>
        <family val="2"/>
      </rPr>
      <t>.</t>
    </r>
  </si>
  <si>
    <r>
      <t xml:space="preserve">Sélectionnez maintenant la cellule G7, et entrez une fonction </t>
    </r>
    <r>
      <rPr>
        <b/>
        <sz val="11"/>
        <color theme="0"/>
        <rFont val="Segoe UI"/>
        <family val="2"/>
      </rPr>
      <t>MOYENNE</t>
    </r>
    <r>
      <rPr>
        <sz val="11"/>
        <color theme="0"/>
        <rFont val="Segoe UI"/>
        <family val="2"/>
      </rPr>
      <t xml:space="preserve"> en tapant </t>
    </r>
    <r>
      <rPr>
        <b/>
        <sz val="11"/>
        <color theme="0"/>
        <rFont val="Segoe UI"/>
        <family val="2"/>
      </rPr>
      <t xml:space="preserve">=MOYENNE(G3:G6). </t>
    </r>
  </si>
  <si>
    <r>
      <t xml:space="preserve">À la cellule D15, vous pouvez utiliser </t>
    </r>
    <r>
      <rPr>
        <b/>
        <sz val="11"/>
        <color theme="0"/>
        <rFont val="Segoe UI"/>
        <family val="2"/>
      </rPr>
      <t>Somme automatique</t>
    </r>
    <r>
      <rPr>
        <sz val="11"/>
        <color theme="0"/>
        <rFont val="Segoe UI"/>
        <family val="2"/>
      </rPr>
      <t xml:space="preserve"> ou entrer manuellement une autre fonction </t>
    </r>
    <r>
      <rPr>
        <b/>
        <sz val="11"/>
        <color theme="0"/>
        <rFont val="Segoe UI"/>
        <family val="2"/>
      </rPr>
      <t>MOYENNE</t>
    </r>
    <r>
      <rPr>
        <sz val="11"/>
        <color theme="0"/>
        <rFont val="Segoe UI"/>
        <family val="2"/>
      </rPr>
      <t xml:space="preserve">. </t>
    </r>
  </si>
  <si>
    <t xml:space="preserve">ESSAYEZ ÇA
Sélectionnez une plage de nombres et consultez la barre d’état pour connaître la moyenne.
</t>
  </si>
  <si>
    <t>Activer la feuille précédente</t>
  </si>
  <si>
    <t>MOYENNE &gt;</t>
  </si>
  <si>
    <t>Accéder à la feuille suivante</t>
  </si>
  <si>
    <t xml:space="preserve">BONUS SUPPLÉMENTAIRE
Essayez d’utiliser ici MEDIANE ou MODE. 
MEDIANE renvoie la valeur qui se trouve au centre de l’ensemble de données, tandis que 
MODE renvoie la valeur la plus fréquente.
</t>
  </si>
  <si>
    <t>Liens pour accéder à des informations complémentaires sur le web</t>
  </si>
  <si>
    <t>Sélectionnez ce lien pour accéder sur le web à des informations complémentaires sur la fonction MOYENNE</t>
  </si>
  <si>
    <t>Sélectionnez ce lien pour accéder sur le web à des informations complémentaires sur la fonction MEDIANE</t>
  </si>
  <si>
    <t>Sélectionnez ce lien pour accéder sur le web à des informations complémentaires sur la fonction MODE</t>
  </si>
  <si>
    <t>Sélectionnez ce lien pour accéder sur le web à une formation gratuite sur Excel</t>
  </si>
  <si>
    <t>Tourtes</t>
  </si>
  <si>
    <t xml:space="preserve">Informations complémentaires sur la fonction SOMME </t>
  </si>
  <si>
    <t>Dans certains conseils ci-dessus, nous vous avons appris à utiliser la fonction SOMME. Voici des informations complémentaires à ce sujet.</t>
  </si>
  <si>
    <t xml:space="preserve">Les cellules C37 à D41 contiennent des données réparties sur deux colonnes : Fruits et Montant. </t>
  </si>
  <si>
    <t>La formule de la cellule D42 est =SOMME(D38:D41).</t>
  </si>
  <si>
    <t>Si la fonction SOMME de la cellule D42 pouvait parler, voici ce qu’elle dirait : Additionner les valeurs des cellules D38, D39, D40 et D41.</t>
  </si>
  <si>
    <t>Vous pouvez également utiliser cette fonction de la manière suivante :</t>
  </si>
  <si>
    <t xml:space="preserve">Les cellules C47 à D48 contiennent des données réparties sur deux colonnes : Article et Quantité. </t>
  </si>
  <si>
    <t>À propos de la fonction SOMME.SI</t>
  </si>
  <si>
    <t>Utiliser Excel comme calculatrice</t>
  </si>
  <si>
    <t>Retournez au début en appuyant sur CTRL+ORIGINE. Pour passer à l’étape suivante, appuyez sur CTRL+PAGE SUIVANTE.</t>
  </si>
  <si>
    <t>Fonctions MIN et MAX</t>
  </si>
  <si>
    <r>
      <t xml:space="preserve">Utilisez la fonction </t>
    </r>
    <r>
      <rPr>
        <b/>
        <sz val="10"/>
        <color theme="0"/>
        <rFont val="Calibri"/>
        <family val="2"/>
        <scheme val="minor"/>
      </rPr>
      <t>MIN</t>
    </r>
    <r>
      <rPr>
        <sz val="10"/>
        <color theme="0"/>
        <rFont val="Calibri"/>
        <family val="2"/>
        <scheme val="minor"/>
      </rPr>
      <t xml:space="preserve"> pour obtenir le nombre minimum d’une plage de cellules.</t>
    </r>
  </si>
  <si>
    <r>
      <t xml:space="preserve">Utilisez la fonction </t>
    </r>
    <r>
      <rPr>
        <b/>
        <sz val="10"/>
        <color theme="0"/>
        <rFont val="Calibri"/>
        <family val="2"/>
        <scheme val="minor"/>
      </rPr>
      <t>MAX</t>
    </r>
    <r>
      <rPr>
        <sz val="10"/>
        <color theme="0"/>
        <rFont val="Calibri"/>
        <family val="2"/>
        <scheme val="minor"/>
      </rPr>
      <t xml:space="preserve"> pour obtenir le nombre maximum d’une plage de cellules.</t>
    </r>
  </si>
  <si>
    <t xml:space="preserve">Sélectionnez la cellule D7, puis utilisez l’Assistant Somme automatique pour ajouter une fonction MIN.
</t>
  </si>
  <si>
    <t xml:space="preserve">Sélectionnez maintenant la cellule G7 et entrez une fonction MAX en tapant =MAX(D3:D6).
</t>
  </si>
  <si>
    <t xml:space="preserve">À la cellule D15, vous pouvez utiliser l’Assistant Somme automatique ou entrer manuellement une fonction MIN ou MAX. 
</t>
  </si>
  <si>
    <t xml:space="preserve">Plus d’informations sur le web
</t>
  </si>
  <si>
    <t>MIN &gt;</t>
  </si>
  <si>
    <t>MAX &gt;</t>
  </si>
  <si>
    <t>À propos de la fonction MIN</t>
  </si>
  <si>
    <t>À propos de la fonction MAX</t>
  </si>
  <si>
    <t xml:space="preserve">BON À SAVOIR
Vous pouvez utiliser MIN ou MAX avec plusieurs plages, ou avec des valeurs pour renvoyer la plus grande ou la plus petite de ces valeurs, par exemple, =MIN(A1:A10;B1:B10) ou =MAX(A1:A10;B1), où B1 contient une valeur seuil, par exemple 10, auquel cas la formule ne renverra jamais un résultat inférieur à 10.
</t>
  </si>
  <si>
    <t>MIN ou MAX &gt;</t>
  </si>
  <si>
    <r>
      <t xml:space="preserve">Vous pouvez utiliser </t>
    </r>
    <r>
      <rPr>
        <b/>
        <sz val="10"/>
        <color theme="0"/>
        <rFont val="Calibri"/>
        <family val="2"/>
        <scheme val="minor"/>
      </rPr>
      <t>MIN</t>
    </r>
    <r>
      <rPr>
        <sz val="10"/>
        <color theme="0"/>
        <rFont val="Calibri"/>
        <family val="2"/>
        <scheme val="minor"/>
      </rPr>
      <t xml:space="preserve"> ou </t>
    </r>
    <r>
      <rPr>
        <b/>
        <sz val="10"/>
        <color theme="0"/>
        <rFont val="Calibri"/>
        <family val="2"/>
        <scheme val="minor"/>
      </rPr>
      <t>MAX</t>
    </r>
    <r>
      <rPr>
        <sz val="10"/>
        <color theme="0"/>
        <rFont val="Calibri"/>
        <family val="2"/>
        <scheme val="minor"/>
      </rPr>
      <t xml:space="preserve"> avec plusieurs plages, ou avec des valeurs pour renvoyer la plus grande ou la plus petite de ces valeurs, par exemple, =MIN(A1:A10;B1:B10) ou =MAX(A1:A10;10).</t>
    </r>
  </si>
  <si>
    <r>
      <t xml:space="preserve">À propos de la fonction </t>
    </r>
    <r>
      <rPr>
        <b/>
        <sz val="10"/>
        <color theme="0"/>
        <rFont val="Calibri"/>
        <family val="2"/>
        <scheme val="minor"/>
      </rPr>
      <t>MIN</t>
    </r>
  </si>
  <si>
    <r>
      <t xml:space="preserve">À propos de la fonction </t>
    </r>
    <r>
      <rPr>
        <b/>
        <sz val="10"/>
        <color theme="0"/>
        <rFont val="Calibri"/>
        <family val="2"/>
        <scheme val="minor"/>
      </rPr>
      <t>MAX</t>
    </r>
  </si>
  <si>
    <t>Fonctions de date</t>
  </si>
  <si>
    <t>Excel peut vous donner la date actuelle, telle que définie dans les paramètres régionaux de votre ordinateur. Vous pouvez également ajouter et soustraire des dates.</t>
  </si>
  <si>
    <t xml:space="preserve">La fonction AUJOURDHUI renvoie la date du jour. Il s’agit d’une fonction dite « volatile » car elle est quotidiennement mise à jour. Ainsi, en rouvrant votre classeur demain, vous y verrez la date de demain. Dans la cellule D6, entrez =AUJOURDHUI(). 
</t>
  </si>
  <si>
    <t xml:space="preserve">Soustraire des dates : entrez la date de votre prochain anniversaire au format JJ/MM/AA dans la cellule D7 et Excel indiquera le nombre de jours restants dans la cellule D8 en utilisant la formule =D7-D6.
</t>
  </si>
  <si>
    <t xml:space="preserve">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
</t>
  </si>
  <si>
    <t xml:space="preserve">BON À SAVOIR
Pour représenter les dates, Excel compte le nombre de jours écoulés depuis le 1 janvier 1900. Les heures sont exprimées en fractions de journée basées sur le nombre de minutes. Par exemple, 1/01/2017 12:30 est représenté sous la forme suivante : 42736.5208. Si l’heure ou la date apparaissent sous cette forme, vous pouvez appuyer sur Ctrl+1 &gt; Nombre &gt; et sélectionner un format de Date ou d’Heure. </t>
  </si>
  <si>
    <t>Date du jour :</t>
  </si>
  <si>
    <t xml:space="preserve">DÉTAIL IMPORTANT
Si vous n’avez pas encore entré votre date d’anniversaire, vous pouvez utiliser une fonction SI telle que celle-ci pour empêcher Excel d’afficher un nombre négatif : =SI(D7="";"";D7-D6), ce qui signifie « SI D7 n’est égal à rien, ne rien afficher, sinon afficher D7 moins D6 ».
</t>
  </si>
  <si>
    <t>Votre anniversaire :</t>
  </si>
  <si>
    <t>Fonctions d’heure</t>
  </si>
  <si>
    <t>Jours restants avant votre anniversaire :</t>
  </si>
  <si>
    <t xml:space="preserve">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
</t>
  </si>
  <si>
    <t xml:space="preserve">Dans la cellule D28, entrez =MAINTENANT(). Cette fonction renvoie l’heure actuelle et se met à jour à chaque calcul d’Excel. Pour changer le format d’heure, accédez à Ctrl+1 &gt; Nombre &gt; Heure &gt; et sélectionnez le format souhaité.
</t>
  </si>
  <si>
    <t>Délai de grâce (en jours) :</t>
  </si>
  <si>
    <t xml:space="preserve">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Accueil &gt; Format &gt; Cellules (Ctrl+1) &gt; Nombre &gt; Nombre &gt; 2 décimales.
</t>
  </si>
  <si>
    <t>Date d’échéance de la facture :</t>
  </si>
  <si>
    <t>Si cette formule pouvait parler, elle dirait ceci : « Prendre l’Heure d’arrivée et l’Heure de départ, puis soustraire les heures de Début de déjeuner/Fin de déjeuner, et multiplier celles-ci par 24 pour convertir le temps fractionné d’Excel en heures », ou =((Heure d’arrivée-Heure de départ)-(Début du déjeuner-Fin du déjeuner))*24.</t>
  </si>
  <si>
    <t>À propos de la fonction AUJOURDHUI</t>
  </si>
  <si>
    <t>À propos de la fonction MAINTENANT</t>
  </si>
  <si>
    <t>À propos de la fonction DATE</t>
  </si>
  <si>
    <t>Heure actuelle :</t>
  </si>
  <si>
    <t>Heures de travail quotidiennes</t>
  </si>
  <si>
    <t>Heure d’arrivée :</t>
  </si>
  <si>
    <t>Début du déjeuner :</t>
  </si>
  <si>
    <t>Fin du déjeuner :</t>
  </si>
  <si>
    <t>Heure de départ :</t>
  </si>
  <si>
    <t>Nombre total d’heures :</t>
  </si>
  <si>
    <t>Date et heure statiques</t>
  </si>
  <si>
    <t>Date :</t>
  </si>
  <si>
    <t>Heure :</t>
  </si>
  <si>
    <t>Combiner du texte à partir de différentes cellules</t>
  </si>
  <si>
    <t xml:space="preserve">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(&amp;), disponible sous la touche &amp; du clavier.
</t>
  </si>
  <si>
    <t>Nom, Prénom</t>
  </si>
  <si>
    <t>Nom complet</t>
  </si>
  <si>
    <t xml:space="preserve">Dans la cellule E3, entrez =D3&amp;C3 pour combiner les noms et prénoms. 
</t>
  </si>
  <si>
    <t>Nicole</t>
  </si>
  <si>
    <t>Durand</t>
  </si>
  <si>
    <t xml:space="preserve">Cela dit, la forme DurandNicole n’est pas idéale. Une virgule et un espace doivent être ajoutés. Pour ce faire, nous allons utiliser des guillemets afin de créer une nouvelle chaîne de texte. Cette fois, entrez =D3&amp;", "&amp;C3. La portion &amp;", "&amp; nous permet d’ajouter une virgule et un espace au texte des cellules.
</t>
  </si>
  <si>
    <t>Roger</t>
  </si>
  <si>
    <t>Neurisse</t>
  </si>
  <si>
    <t xml:space="preserve">Pour créer le nom complet, nous allons combiner le prénom et le nom, mais utiliser un espace sans virgule. Dans la cellule F3, entrez =C3&amp;" "&amp;D3.
</t>
  </si>
  <si>
    <t>Michelet</t>
  </si>
  <si>
    <t>Marie</t>
  </si>
  <si>
    <t>Jamet</t>
  </si>
  <si>
    <t>Stéphane</t>
  </si>
  <si>
    <t>Tessier</t>
  </si>
  <si>
    <t>Combiner du texte et des nombres</t>
  </si>
  <si>
    <t>Raymond</t>
  </si>
  <si>
    <t>Normand</t>
  </si>
  <si>
    <t>Nous allons maintenant utiliser le symbole &amp; pour combiner du texte et des nombres.
Examinez les cellules C28:D29. Comme vous pouvez le constater, la date et l’heure figurent dans des cellules distinctes. Vous pouvez les combiner avec le symbole &amp;,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TEXTE et un code de format.</t>
  </si>
  <si>
    <t>Robert</t>
  </si>
  <si>
    <t>Troyat</t>
  </si>
  <si>
    <t xml:space="preserve">Dans la cellule C36, entrez =C28&amp;" "&amp;TEXTE(D28;"AAAA-MM-JJ"). AAAA-MM-JJ correspond au code de format français Année/Mois/Jour, par exemple 2017-09-25.
</t>
  </si>
  <si>
    <t>Yvonne</t>
  </si>
  <si>
    <t>Martin</t>
  </si>
  <si>
    <t xml:space="preserve">Dans la cellule C37, entrez =C29&amp;" "&amp;TEXTE(D29;"H:MM"). HH:MM correspond au code de format français Heures:Minutes, par exemple 13:30.
</t>
  </si>
  <si>
    <t>ESSAYEZ ÇA
Les formules sont parfois difficiles à lire, en particulier lorsqu’elles sont longues, mais vous pouvez séparer des portions de celles-ci à l’aide d’espaces, comme dans l’exemple suivant :
=C28 &amp; " " &amp; TEXTE(D28;"AAAA-MM-JJ")</t>
  </si>
  <si>
    <t>À APPROFONDIR
Si vous ne savez pas quel code de format utiliser, vous pouvez utiliser Ctrl+1 &gt; Nombre pour appliquer le format de votre choix à une cellule.  Sélectionnez ensuite l’option Personnalisée. Vous pouvez alors copier le code de format affiché dans votre formule.</t>
  </si>
  <si>
    <t>À propos de la fonction TEXTE</t>
  </si>
  <si>
    <t>Utiliser du texte et des nombres</t>
  </si>
  <si>
    <t>Mise en forme de texte et de nombres</t>
  </si>
  <si>
    <t>Instructions SI</t>
  </si>
  <si>
    <t>Les instructions SI vous permettent d’établir des comparaisons logiques entre les conditions. Une instruction SI dit généralement ceci : si une condition est vraie, faire telle chose. Sinon, faire autre chose. Les formules peuvent renvoyer du texte, des valeurs ou d’autres calculs.</t>
  </si>
  <si>
    <t xml:space="preserve">Dans la cellule D9, entrez =SI(C9="Pomme";VRAI;FAUX). La bonne réponse est VRAI. 
</t>
  </si>
  <si>
    <t xml:space="preserve">Copiez le contenu de la cellule D9 dans la cellule D10. La réponse est FAUX car une orange n’est pas une pomme.
</t>
  </si>
  <si>
    <t>Prenons un autre exemple : examinez la cellule D12. Nous y avons entré la formule =SI(C12&lt;100;"Inférieur à 100";"Supérieur ou égal à 100"). Que se passe-t-il si vous entrez un nombre supérieur ou égal à 100 dans la cellule C12 ?</t>
  </si>
  <si>
    <t>DÉTAIL IMPORTANT
Contrairement à d’autres termes employés dans les formules Excel, il n’est pas nécessaire de mettre VRAI et FAUX entre guillemets, et Excel les met automatiquement en majuscules. Il n’est pas non plus nécessaire de mettre les chiffres entre guillemets. Les termes ou expressions ordinaires, tels que Oui ou Non doivent être mis entre guillemets. Par exemple : 
=SI(C3="Pomme";"Oui";"Non")</t>
  </si>
  <si>
    <t>Association de l’instruction SI et d’une autre fonction</t>
  </si>
  <si>
    <t>Pomme</t>
  </si>
  <si>
    <t xml:space="preserve">Les instructions SI peuvent également forcer l’exécution de calculs supplémentaires si une condition donnée est remplie. Nous allons ici évaluer une cellule pour déterminer si une taxe doit s’appliquer à la vente, et calculer celle-ci si la condition est vraie.
</t>
  </si>
  <si>
    <t>Orange</t>
  </si>
  <si>
    <t>À la cellule F33, nous avons entré la formule =SI(E33="Oui";F31*TaxVente;0), dans laquelle nous avons configuré TaxeVente en tant que plage nommée avec une valeur de 0,0825. Notre formule dit ceci : si la cellule E33 est égale à Oui, multiplier la cellule F31 par TaxeVente, sinon retourner 0.
Remplacez Oui par Non dans la cellule E33 et vous constaterez que le résultat change.</t>
  </si>
  <si>
    <t xml:space="preserve">Nous avons ensuite ajouté une instruction SI pour calculer les frais de port, si ceux-ci s’appliquent. La cellule F35 contient la formule =SI(E35="Oui";SOMME(D28:D29)*1,25;0). Cette formule signifie ceci : « Si la cellule E35 est Oui, calculer la somme de la colonne Quantité du tableau ci-dessus, puis la multiplier par 1,25, sinon retourner 0 ».
</t>
  </si>
  <si>
    <t xml:space="preserve">Ensuite, dans la formule de la cellule F35, remplacez 1,25 par "Frais de port". Lorsque vous commencez à taper les premières lettres, la fonction de correction automatique d’Excel affiche le terme pour vous. Appuyez alors sur Tab pour entrer ce terme. Il s’agit d’une plage nommée, que nous avons entrée à partir de Formules &gt; Définir un nom. Désormais, si vous souhaitez modifier vos frais de port, il vous suffira de les changer à un seul emplacement, et vous pourrez ensuite réutiliser le terme Frais de port n’importe où dans le classeur.
</t>
  </si>
  <si>
    <t>BON À SAVOIR
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F2 pour modifier la formule.</t>
  </si>
  <si>
    <t xml:space="preserve">CONSEIL D’EXPERT
Les plages nommées vous permettent de définir des termes ou valeurs à un emplacement, puis de les réutiliser à d’autres emplacements du classeur. Pour afficher toutes les plages nommées de ce classeur, accédez à Formules &gt; Gestionnaire de noms. Cliquez ici pour en savoir plus.
</t>
  </si>
  <si>
    <t>À propos de la fonction SI</t>
  </si>
  <si>
    <t>À propos de la fonction SI.CONDITIONS</t>
  </si>
  <si>
    <t>Instructions SI avancées</t>
  </si>
  <si>
    <t>Coût</t>
  </si>
  <si>
    <t>Machin</t>
  </si>
  <si>
    <t>Bidule</t>
  </si>
  <si>
    <t>Sous-total</t>
  </si>
  <si>
    <t>Taxe de vente ?</t>
  </si>
  <si>
    <t>Oui</t>
  </si>
  <si>
    <t>Frais de port ?</t>
  </si>
  <si>
    <t xml:space="preserve">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
</t>
  </si>
  <si>
    <t>=RECHERCHEV(A1;B:C;2;FAUX)</t>
  </si>
  <si>
    <t>Que voulez-vous rechercher ?</t>
  </si>
  <si>
    <t>Si vous trouvez ce que vous recherchez, à combien de colonnes sur la droite voulez-vous afficher une valeur ?</t>
  </si>
  <si>
    <t>Où voulez-vous effectuer la recherche ?</t>
  </si>
  <si>
    <t>Souhaitez-vous obtenir une correspondance parfaite ou approximative ?</t>
  </si>
  <si>
    <t xml:space="preserve">Dans la cellule D22, entrez =RECHERCHEV(C22;C17:D20;2;FAUX). Pour l’article Pommes, la bonne réponse est 50. RECHERCHEV a recherché l’article Pommes puis, après l’avoir trouvé, est passé à la colonne de droite et a renvoyé le nombre correspondant.
</t>
  </si>
  <si>
    <t xml:space="preserve">Faites maintenant un essai avec la section Viande, à la cellule G22. Vous devez obtenir la formule suivante : =RECHERCHEV(F22;F17:G20;2;FAUX).
</t>
  </si>
  <si>
    <t>EXPÉRIMENTEZ
Essayez de sélectionner différents éléments dans les listes déroulantes. Vous verrez alors que les cellules de résultat affichent instantanément de nouvelles valeurs.</t>
  </si>
  <si>
    <t>RECHERCHEV et #N/A</t>
  </si>
  <si>
    <t xml:space="preserve">Parfois, la fonction RECHERCHEV ne trouve pas ce que vous recherchez et renvoie une erreur (#N/A). Cette erreur peut être due à l’une des deux causes suivantes : la valeur recherchée n’existe pas ou la cellule de référence ne comporte encore aucune valeur.
</t>
  </si>
  <si>
    <t xml:space="preserve">Si vous savez que la valeur recherchée existe et souhaitez masquer l’erreur lorsque la cellule de recherche est vide, vous pouvez utiliser une instruction SI. Nous allons encapsuler la formule RECHERCHEV de la cellule D43 comme ceci :
=SI(C43="";"";RECHERCHEV(C43;C37:D41;2;FAUX))
Cette formule signifie : si la cellule C43 n’est égale à rien (""), ne rien renvoyer, sinon renvoyer les résultats de la fonction RECHERCHEV. Notez que nous avons ajouté une deuxième parenthèse fermante à la fin de la formule. Celle-ci ferme l’instruction SI.
</t>
  </si>
  <si>
    <t xml:space="preserve">Si vous n’êtes pas sûr de l’existence de la valeur recherchée mais que vous souhaitez malgré tout supprimer l’erreur #N/A, vous pouvez utiliser une fonction de gestion d’erreur SIERREUR à la cellule G43 : =SIERREUR(RECHERCHEV(F43;F37:G41;2;FAUX);""). La fonction SIERREUR signifie ceci : si la fonction RECHERCHEV renvoie un résultat valide, l’afficher, sinon ne rien afficher (""). Nous n’avons ici rien affiché (""), mais vous pouvez également utiliser des chiffres (0,1, 2, etc.) ou du texte (par exemple, « La formule est incorrecte »).
</t>
  </si>
  <si>
    <t>DÉTAIL IMPORTANT
La fonction SIERREUR 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
En règle générale, il est préférable de ne pas ajouter de gestionnaires d’erreurs à vos formules tant que vous n’êtes pas absolument certain qu’elles fonctionnent correctement.</t>
  </si>
  <si>
    <t>À propos de la fonction RECHERCHEV</t>
  </si>
  <si>
    <t>À propos des fonctions INDEX/EQUIV</t>
  </si>
  <si>
    <t>À propos de la fonction SIERREUR</t>
  </si>
  <si>
    <t>Utiliser un tableau croisé dynamique pour analyser les données d’une feuille de calcul</t>
  </si>
  <si>
    <t>Pâtisserie</t>
  </si>
  <si>
    <t>Fonctions conditionnelles - SOMME.SI</t>
  </si>
  <si>
    <t>Les fonctions conditionnelles vous permettent d’additionner, de calculer la moyenne, de compter ou d’obtenir les valeurs minimum ou maximum d’une plage par rapport à une condition donnée ou en fonction de critères que vous spécifiez. Par exemple, parmi tous les fruits de la liste, combien correspondent à des pommes ? Ou, combien d’oranges appartiennent au type Floride ?</t>
  </si>
  <si>
    <t>Type</t>
  </si>
  <si>
    <t>SOMME.SI vous permet d’additionner une plage d’après un critère spécifique recherché dans une autre plage, par exemple le nombre de pommes dont vous disposez. Sélectionnez la cellule D17 et entrez =SOMME.SI(C3:C14;C17;D3:D14). La structure de la fonction SOMME.SI est la suivante :</t>
  </si>
  <si>
    <t>Fuji</t>
  </si>
  <si>
    <t>Floride</t>
  </si>
  <si>
    <t>Cavendish</t>
  </si>
  <si>
    <t>Rough</t>
  </si>
  <si>
    <t>Honeycrisp</t>
  </si>
  <si>
    <t>Navel</t>
  </si>
  <si>
    <t>Lady Finger</t>
  </si>
  <si>
    <t>Eureka</t>
  </si>
  <si>
    <t>Quelle plage voulez-vous examiner ?</t>
  </si>
  <si>
    <t>Quelle valeur (texte ou nombre) voulez-vous rechercher ?</t>
  </si>
  <si>
    <t>Pour chaque correspondance trouvée, quelle plage voulez-vous additionner ?</t>
  </si>
  <si>
    <t xml:space="preserve">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
</t>
  </si>
  <si>
    <t>=SOMME.SI(H3:H14;F3:F14;F17;G3:G14;G17)</t>
  </si>
  <si>
    <t>Quelle plage voulez-vous additionner ?</t>
  </si>
  <si>
    <t>Première plage à examiner pour rechercher des correspondances</t>
  </si>
  <si>
    <t>Critère de la première correspondance</t>
  </si>
  <si>
    <t>Deuxième plage à examiner pour rechercher des correspondances</t>
  </si>
  <si>
    <t>Critère de la deuxième correspondance</t>
  </si>
  <si>
    <t>CONSEIL D’EXPERT
Chacune des cellules Fruits et Type s’accompagne d’une liste déroulante dans laquelle vous pouvez sélectionner différents fruits. Faites un essai et vous verrez que les formules se mettent automatiquement à jour.</t>
  </si>
  <si>
    <t>Fonctions conditionnelles - NB.SI</t>
  </si>
  <si>
    <t>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t>
  </si>
  <si>
    <t>Sélectionnez la cellule D64 et entrez =NB.SI(C50:C61;C64). La structure de la fonction NB.SI est la suivante :</t>
  </si>
  <si>
    <t>=NB.SI.ENS(C50:C61;C64)</t>
  </si>
  <si>
    <t xml:space="preserve">La fonction NB.SI.ENS est identique à SOMME.SI, si ce n’est qu’elle vous permet d’utiliser plusieurs critères. Par exemple, vous pouvez ici effectuer une recherche sur les critères Fruits et Type, et pas seulement sur Fruits. Sélectionnez la cellule H64 et entrez =NB.SI.ENS(F50:F61;F64;G50:G61;G64). La structure de la fonction NB.SI.ENS est la suivante :
</t>
  </si>
  <si>
    <t>=NB.SI.ENS(F50:F61;F64;G50:G61;G64)</t>
  </si>
  <si>
    <t>Première plage à compter</t>
  </si>
  <si>
    <t>Deuxième plage à compter</t>
  </si>
  <si>
    <t>Autres fonctions conditionnelles</t>
  </si>
  <si>
    <t>Maintenant que vous connaissez les fonctions SOMME.SI, SOMME.SI.ENS, NB.SI et NB.SI.ENS, vous pouvez essayer d’autres fonctions, telles que MOYENNE.SI/.ENS, MAX.SI.ENS et MIN.SI.ENS. 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
SOMME.SI =SOMME.SI(C92:C103;C106;E92:E103) 
SOMME.SI.ENS =SOMME.SI.ENS(E92:E103;C92:C103;C106;D92:D103;D106) 
MOYENNE.SI =MOYENNE.SI(C92:C103;C106;E92:E103) 
MOYENNE.SI.ENS =MOYENNE.SI.ENS(E92:E103;C92:C103;C106;D92:D92;D106)
NB.SI =NB.SI(C92:C103;C106)
NB.SI.ENS =NB.SI.ENS(C92:C103;C106;D92:D103;D106) 
MAX.SI.ENS =MAX.SI.ENS(E92:E103;C92:C103;C10;D92:D103;D106)
MIN.SI.ENS =MIN.SI.ENS(E92:E103;C92:C103;C106;D92:D103;D106)</t>
  </si>
  <si>
    <t>SOMME.SI avec un argument de valeur</t>
  </si>
  <si>
    <t>Voici un exemple de fonction SOMME.SI associée à l’opérateur Supérieur à (&gt;) pour trouver toutes les valeurs supérieures à un nombre donné :</t>
  </si>
  <si>
    <t xml:space="preserve">=SOMME.SI(D118:D122;"&gt;50")
</t>
  </si>
  <si>
    <t>Additionner certaines valeurs en fonction de ce critère :</t>
  </si>
  <si>
    <t>....Examiner ces cellules...
 </t>
  </si>
  <si>
    <t>...et si la valeur est supérieure à 50, l’additionner.
 </t>
  </si>
  <si>
    <t>REMARQUE : si vous utilisez beaucoup de formules conditionnelles, un tableau croisé dynamique peut être une solution plus adaptée. Pour plus d’informations, consultez cet article consacré aux tableaux croisés dynamiques.</t>
  </si>
  <si>
    <t>À propos de la fonction SOMME.SI.ENS</t>
  </si>
  <si>
    <t>À propos de la fonction NB.SI</t>
  </si>
  <si>
    <t>À propos de la fonction NB.SI.ENS</t>
  </si>
  <si>
    <t>À propos de la fonction MOYENNE.SI</t>
  </si>
  <si>
    <t>À propos de la fonction MOYENNE.SI.ENS</t>
  </si>
  <si>
    <t>À propos de la fonction MIN.SI.ENS</t>
  </si>
  <si>
    <t>À propos de la fonction MAX.SI.ENS</t>
  </si>
  <si>
    <t>Créer une liste déroulante</t>
  </si>
  <si>
    <t>Essayez par vous-même</t>
  </si>
  <si>
    <t>Laissez-vous guider par l’Assistant Fonction</t>
  </si>
  <si>
    <t xml:space="preserve">Si vous connaissez le nom de la fonction que vous souhaitez utiliser, mais que vous ne savez pas comment la créer, vous pouvez utiliser l’Assistant Fonction pour vous aider.
</t>
  </si>
  <si>
    <t xml:space="preserve">Sélectionnez la cellule D10, puis accédez à Formules &gt; Insérer une fonction &gt; entrez RECHERCHEV dans la zone Recherchez une fonction, puis appuyez sur Rechercher. Lorsque RECHERCHEV est en surbrillance, cliquez sur OK, en bas du formulaire. Lorsque vous sélectionnez une fonction dans la liste, Excel affiche sa syntaxe.
</t>
  </si>
  <si>
    <t xml:space="preserve">Entrez ensuite les arguments de la fonction dans leurs zones de texte respectives. À mesure que vous entrez les arguments, Excel les évalue et affiche leur résultat, avec le résultat final en bas du formulaire. À mesure que vous complétez les sections, les critères de chaque argument apparaissent en bas du formulaire.  Lorsque vous avez terminé, appuyez sur OK, et Excel entrera automatiquement la formule.
</t>
  </si>
  <si>
    <t>ESSAYEZ ÇA
Vous devez obtenir la formule suivante : =RECHERCHEV(C10;C5:D8;2;FAUX).</t>
  </si>
  <si>
    <t>BON À SAVOIR
Vous pouvez entrer manuellement les références de cellule et de plage, ou les sélectionner avec la souris.</t>
  </si>
  <si>
    <t xml:space="preserve">BON À SAVOIR
Lorsque vous entrez la section de chaque argument, la description de l’argument s’affiche en bas du formulaire, au-dessus du résultat de la formule.
</t>
  </si>
  <si>
    <t>Vue d’ensemble des formules dans Excel</t>
  </si>
  <si>
    <t>Fonctions Excel (par catégorie)</t>
  </si>
  <si>
    <t>Fonctions Excel (par ordre alphabétique)</t>
  </si>
  <si>
    <t>Résoudre les erreurs présentes dans les formules</t>
  </si>
  <si>
    <t xml:space="preserve">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t>
  </si>
  <si>
    <t xml:space="preserve">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t>
  </si>
  <si>
    <t xml:space="preserve">Cliquez sur Aide sur cette erreur pour ouvrir la rubrique d’aide correspondant à ce message d’erreur. Cliquez sur Afficher les étapes du calcul pour ouvrir la boîte de dialogue Évaluation la formule.
</t>
  </si>
  <si>
    <t xml:space="preserve">Chaque fois que vous cliquez sur Évaluer, Excel examine la formule section par section. Excel ne vous indiquera pas forcément pourquoi l’erreur s’est produite, mais il vous signalera d’où elle vient. À partir de là, consultez la rubrique d’aide pour tenter de déterminer la cause de l’erreur.
</t>
  </si>
  <si>
    <t>EXPÉRIMENTEZ
Quel est le problème ici ? Astuce : l’objectif est d’additionner tous les articles à l’aide de la fonction SOMME.</t>
  </si>
  <si>
    <t xml:space="preserve">BON À SAVOIR
Cliquez sur Options pour définir les règles permettant d’afficher ou d’ignorer les erreurs dans Excel.
</t>
  </si>
  <si>
    <t>Détecter les erreurs dans les formules</t>
  </si>
  <si>
    <t>Comment éviter les formules incorrectes</t>
  </si>
  <si>
    <t>Évaluer une formule imbriquée étape par étape</t>
  </si>
  <si>
    <t>PETIT DIDACTITIEL</t>
  </si>
  <si>
    <t>MOYENNE!A1</t>
  </si>
  <si>
    <t>MIN et MAX'!A1</t>
  </si>
  <si>
    <t>Date et heure'!A1</t>
  </si>
  <si>
    <t>Combiner texte et nombres'!A1</t>
  </si>
  <si>
    <t>Instructions SI'!A1</t>
  </si>
  <si>
    <t>RECHERCHEV!A1</t>
  </si>
  <si>
    <t>Fonctions conditionnelles'!A1</t>
  </si>
  <si>
    <t>Assistant Fonction'!A1</t>
  </si>
  <si>
    <t>Erreurs dans les formules'!A1</t>
  </si>
  <si>
    <t>Samir DELIMI                    Jocelyne Knockaert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</si>
</sst>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0.00\ &quot;€&quot;;[Red]\-#,##0.00\ &quot;€&quot;"/>
    <numFmt numFmtId="44" formatCode="_-* #,##0.00\ &quot;€&quot;_-;\-* #,##0.00\ &quot;€&quot;_-;_-* &quot;-&quot;??\ &quot;€&quot;_-;_-@_-"/>
    <numFmt numFmtId="43" formatCode="_-* #,##0.00\ _€_-;\-* #,##0.00\ _€_-;_-* &quot;-&quot;??\ _€_-;_-@_-"/>
    <numFmt numFmtId="164" formatCode="#,##0.0"/>
    <numFmt numFmtId="165" formatCode="_-* #,##0\ _F_-;\-* #,##0\ _F_-;_-* &quot;-&quot;??\ _F_-;_-@_-"/>
    <numFmt numFmtId="166" formatCode="_-* #,##0.00\ [$€-40C]_-;\-* #,##0.00\ [$€-40C]_-;_-* &quot;-&quot;??\ [$€-40C]_-;_-@_-"/>
    <numFmt numFmtId="167" formatCode="#,##0.00\ &quot;€&quot;"/>
    <numFmt numFmtId="168" formatCode="#,##0.00\ &quot;F&quot;"/>
    <numFmt numFmtId="169" formatCode="00.00"/>
    <numFmt numFmtId="170" formatCode="_-* #,##0\ &quot;€&quot;_-;\-* #,##0\ &quot;€&quot;_-;_-* &quot;-&quot;??\ &quot;€&quot;_-;_-@_-"/>
    <numFmt numFmtId="171" formatCode="mm/yy"/>
    <numFmt numFmtId="172" formatCode="ddd\ d\ mmmm"/>
    <numFmt numFmtId="173" formatCode="dd/mm/yy;@"/>
    <numFmt numFmtId="174" formatCode="d\-mmm\-yyyy"/>
    <numFmt numFmtId="175" formatCode="0;0;"/>
    <numFmt numFmtId="176" formatCode="_-* #,##0.00\ _F_-;\-* #,##0.00\ _F_-;_-* &quot;-&quot;??\ _F_-;_-@_-"/>
    <numFmt numFmtId="177" formatCode="_-* #,##0.00\ &quot;F&quot;_-;\-* #,##0.00\ &quot;F&quot;_-;_-* &quot;-&quot;??\ &quot;F&quot;_-;_-@_-"/>
    <numFmt numFmtId="178" formatCode="#,##0.00\ &quot;F&quot;;[Red]\-#,##0.00\ &quot;F&quot;"/>
    <numFmt numFmtId="179" formatCode="dd\ mmmm"/>
    <numFmt numFmtId="180" formatCode="h:mm;@"/>
  </numFmts>
  <fonts count="143">
    <font>
      <sz val="11"/>
      <color theme="1"/>
      <name val="Calibri"/>
      <family val="2"/>
      <scheme val="minor"/>
    </font>
    <font>
      <sz val="11"/>
      <color theme="1"/>
      <name val="Calibri"/>
      <family val="2"/>
      <scheme val="minor"/>
    </font>
    <font>
      <sz val="12"/>
      <color theme="1"/>
      <name val="Arial"/>
      <family val="2"/>
    </font>
    <font>
      <b/>
      <sz val="14"/>
      <color indexed="17"/>
      <name val="Times New Roman"/>
      <family val="1"/>
    </font>
    <font>
      <sz val="10"/>
      <name val="Times New Roman"/>
      <family val="1"/>
    </font>
    <font>
      <sz val="12"/>
      <name val="Times New Roman"/>
      <family val="1"/>
    </font>
    <font>
      <sz val="10"/>
      <name val="Arial"/>
      <family val="2"/>
    </font>
    <font>
      <b/>
      <i/>
      <sz val="12"/>
      <color indexed="9"/>
      <name val="Times New Roman"/>
      <family val="1"/>
    </font>
    <font>
      <sz val="10"/>
      <color indexed="9"/>
      <name val="Arial"/>
      <family val="2"/>
    </font>
    <font>
      <b/>
      <sz val="12"/>
      <name val="Times New Roman"/>
      <family val="1"/>
    </font>
    <font>
      <b/>
      <sz val="12"/>
      <color indexed="9"/>
      <name val="Times New Roman"/>
      <family val="1"/>
    </font>
    <font>
      <sz val="11"/>
      <name val="Times New Roman"/>
      <family val="1"/>
    </font>
    <font>
      <b/>
      <sz val="10"/>
      <name val="Arial"/>
      <family val="2"/>
    </font>
    <font>
      <b/>
      <sz val="11"/>
      <color theme="1"/>
      <name val="Calibri"/>
      <family val="2"/>
      <scheme val="minor"/>
    </font>
    <font>
      <b/>
      <sz val="18"/>
      <color theme="9" tint="0.79998168889431442"/>
      <name val="Arial"/>
      <family val="2"/>
    </font>
    <font>
      <b/>
      <sz val="11"/>
      <color rgb="FF803D06"/>
      <name val="Arial"/>
      <family val="2"/>
    </font>
    <font>
      <b/>
      <i/>
      <sz val="11"/>
      <color indexed="9"/>
      <name val="Tahoma"/>
      <family val="2"/>
    </font>
    <font>
      <b/>
      <sz val="10"/>
      <color theme="9" tint="0.79998168889431442"/>
      <name val="Arial"/>
      <family val="2"/>
    </font>
    <font>
      <sz val="11"/>
      <color rgb="FF803D06"/>
      <name val="Arial"/>
      <family val="2"/>
    </font>
    <font>
      <b/>
      <sz val="11"/>
      <color theme="9" tint="-0.499984740745262"/>
      <name val="Arial"/>
      <family val="2"/>
    </font>
    <font>
      <sz val="11"/>
      <name val="Arial"/>
      <family val="2"/>
    </font>
    <font>
      <b/>
      <sz val="11"/>
      <color theme="9" tint="0.79998168889431442"/>
      <name val="Arial"/>
      <family val="2"/>
    </font>
    <font>
      <b/>
      <sz val="14"/>
      <name val="Arial"/>
      <family val="2"/>
    </font>
    <font>
      <sz val="8"/>
      <name val="Arial"/>
      <family val="2"/>
    </font>
    <font>
      <b/>
      <sz val="8"/>
      <name val="Arial"/>
      <family val="2"/>
    </font>
    <font>
      <sz val="12"/>
      <name val="Arial"/>
      <family val="2"/>
    </font>
    <font>
      <sz val="10"/>
      <name val="Helvetica"/>
    </font>
    <font>
      <i/>
      <sz val="10"/>
      <color indexed="62"/>
      <name val="Arial"/>
      <family val="2"/>
    </font>
    <font>
      <sz val="11"/>
      <color theme="0"/>
      <name val="Calibri"/>
      <family val="2"/>
      <scheme val="minor"/>
    </font>
    <font>
      <sz val="14"/>
      <color theme="1"/>
      <name val="Calibri"/>
      <family val="2"/>
      <scheme val="minor"/>
    </font>
    <font>
      <sz val="11"/>
      <color theme="1"/>
      <name val="Arial"/>
      <family val="2"/>
    </font>
    <font>
      <b/>
      <sz val="11"/>
      <color rgb="FFCC0000"/>
      <name val="Arial"/>
      <family val="2"/>
    </font>
    <font>
      <b/>
      <sz val="11"/>
      <color rgb="FF0033FF"/>
      <name val="Arial"/>
      <family val="2"/>
    </font>
    <font>
      <sz val="11"/>
      <color rgb="FF000000"/>
      <name val="Arial"/>
      <family val="2"/>
    </font>
    <font>
      <b/>
      <sz val="11"/>
      <color rgb="FFFF0000"/>
      <name val="Arial"/>
      <family val="2"/>
    </font>
    <font>
      <sz val="14"/>
      <color theme="1"/>
      <name val="Arial"/>
      <family val="2"/>
    </font>
    <font>
      <b/>
      <sz val="11"/>
      <color theme="1"/>
      <name val="Arial"/>
      <family val="2"/>
    </font>
    <font>
      <b/>
      <sz val="15"/>
      <color indexed="9"/>
      <name val="Tahoma"/>
      <family val="2"/>
    </font>
    <font>
      <sz val="10"/>
      <name val="Tahoma"/>
      <family val="2"/>
    </font>
    <font>
      <b/>
      <sz val="10"/>
      <color theme="0"/>
      <name val="Tahoma"/>
      <family val="2"/>
    </font>
    <font>
      <b/>
      <sz val="10"/>
      <name val="Tahoma"/>
      <family val="2"/>
    </font>
    <font>
      <b/>
      <sz val="12"/>
      <color indexed="9"/>
      <name val="Tahoma"/>
      <family val="2"/>
    </font>
    <font>
      <b/>
      <sz val="10"/>
      <color indexed="9"/>
      <name val="Tahoma"/>
      <family val="2"/>
    </font>
    <font>
      <b/>
      <sz val="12"/>
      <color theme="0"/>
      <name val="Tahoma"/>
      <family val="2"/>
    </font>
    <font>
      <b/>
      <sz val="9"/>
      <color theme="0"/>
      <name val="Tahoma"/>
      <family val="2"/>
    </font>
    <font>
      <sz val="9"/>
      <name val="Tahoma"/>
      <family val="2"/>
    </font>
    <font>
      <b/>
      <u/>
      <sz val="9"/>
      <name val="Tahoma"/>
      <family val="2"/>
    </font>
    <font>
      <b/>
      <sz val="18"/>
      <color theme="0"/>
      <name val="Arial"/>
      <family val="2"/>
    </font>
    <font>
      <b/>
      <sz val="18"/>
      <color indexed="29"/>
      <name val="Arial"/>
      <family val="2"/>
    </font>
    <font>
      <sz val="18"/>
      <color theme="1"/>
      <name val="Arial"/>
      <family val="2"/>
    </font>
    <font>
      <b/>
      <sz val="11"/>
      <color rgb="FF00B0F0"/>
      <name val="Calibri"/>
      <family val="2"/>
      <scheme val="minor"/>
    </font>
    <font>
      <sz val="11"/>
      <color rgb="FF00B050"/>
      <name val="Calibri"/>
      <family val="2"/>
      <scheme val="minor"/>
    </font>
    <font>
      <sz val="11"/>
      <color rgb="FFFFC000"/>
      <name val="Calibri"/>
      <family val="2"/>
      <scheme val="minor"/>
    </font>
    <font>
      <sz val="11"/>
      <color theme="5" tint="0.39997558519241921"/>
      <name val="Calibri"/>
      <family val="2"/>
      <scheme val="minor"/>
    </font>
    <font>
      <sz val="11"/>
      <color rgb="FF7030A0"/>
      <name val="Calibri"/>
      <family val="2"/>
      <scheme val="minor"/>
    </font>
    <font>
      <sz val="11"/>
      <color theme="4"/>
      <name val="Calibri"/>
      <family val="2"/>
      <scheme val="minor"/>
    </font>
    <font>
      <sz val="10"/>
      <name val="Helv"/>
    </font>
    <font>
      <b/>
      <sz val="14"/>
      <color theme="9" tint="-0.249977111117893"/>
      <name val="Tahoma"/>
      <family val="2"/>
    </font>
    <font>
      <b/>
      <sz val="11"/>
      <name val="Comic Sans MS"/>
      <family val="4"/>
    </font>
    <font>
      <sz val="11"/>
      <name val="Comic Sans MS"/>
      <family val="4"/>
    </font>
    <font>
      <b/>
      <i/>
      <sz val="10"/>
      <name val="Comic Sans MS"/>
      <family val="4"/>
    </font>
    <font>
      <sz val="10"/>
      <name val="Comic Sans MS"/>
      <family val="4"/>
    </font>
    <font>
      <b/>
      <sz val="10"/>
      <name val="Comic Sans MS"/>
      <family val="4"/>
    </font>
    <font>
      <b/>
      <sz val="11"/>
      <name val="Times New Roman"/>
      <family val="1"/>
    </font>
    <font>
      <b/>
      <sz val="10"/>
      <name val="Times New Roman"/>
      <family val="1"/>
    </font>
    <font>
      <b/>
      <i/>
      <sz val="11"/>
      <name val="Times New Roman"/>
      <family val="1"/>
    </font>
    <font>
      <b/>
      <sz val="14"/>
      <name val="Times New Roman"/>
      <family val="1"/>
    </font>
    <font>
      <sz val="11"/>
      <name val="Helv"/>
    </font>
    <font>
      <b/>
      <u/>
      <sz val="12"/>
      <name val="Times New Roman"/>
      <family val="1"/>
    </font>
    <font>
      <b/>
      <sz val="11"/>
      <name val="Calibri"/>
      <family val="2"/>
      <scheme val="minor"/>
    </font>
    <font>
      <b/>
      <sz val="12"/>
      <name val="Arial"/>
      <family val="2"/>
    </font>
    <font>
      <b/>
      <sz val="10"/>
      <color theme="1"/>
      <name val="Arial"/>
      <family val="2"/>
    </font>
    <font>
      <b/>
      <sz val="11"/>
      <color theme="3" tint="-0.249977111117893"/>
      <name val="Calibri"/>
      <family val="2"/>
      <scheme val="minor"/>
    </font>
    <font>
      <b/>
      <sz val="10"/>
      <color theme="0"/>
      <name val="Arial"/>
      <family val="2"/>
    </font>
    <font>
      <b/>
      <sz val="14"/>
      <color theme="3" tint="-0.249977111117893"/>
      <name val="Calibri"/>
      <family val="2"/>
      <scheme val="minor"/>
    </font>
    <font>
      <sz val="22"/>
      <color theme="0"/>
      <name val="Calibri"/>
      <family val="2"/>
      <scheme val="minor"/>
    </font>
    <font>
      <sz val="22"/>
      <color theme="0"/>
      <name val="Arial"/>
      <family val="2"/>
    </font>
    <font>
      <b/>
      <sz val="22"/>
      <color theme="0"/>
      <name val="Arial"/>
      <family val="2"/>
    </font>
    <font>
      <b/>
      <sz val="12"/>
      <color indexed="9"/>
      <name val="Arial"/>
      <family val="2"/>
    </font>
    <font>
      <b/>
      <sz val="18"/>
      <color indexed="20"/>
      <name val="Times New Roman"/>
      <family val="1"/>
    </font>
    <font>
      <sz val="10"/>
      <color indexed="12"/>
      <name val="Times New Roman"/>
      <family val="1"/>
    </font>
    <font>
      <sz val="10"/>
      <color indexed="9"/>
      <name val="Times New Roman"/>
      <family val="1"/>
    </font>
    <font>
      <b/>
      <sz val="10"/>
      <color indexed="9"/>
      <name val="Times New Roman"/>
      <family val="1"/>
    </font>
    <font>
      <sz val="16"/>
      <color rgb="FFFF0000"/>
      <name val="Cambria"/>
      <family val="1"/>
    </font>
    <font>
      <b/>
      <sz val="14"/>
      <color rgb="FFFF0000"/>
      <name val="Cambria"/>
      <family val="1"/>
    </font>
    <font>
      <u/>
      <sz val="11"/>
      <color theme="10"/>
      <name val="Calibri"/>
      <family val="2"/>
      <scheme val="minor"/>
    </font>
    <font>
      <b/>
      <sz val="18"/>
      <color theme="0"/>
      <name val="Calibri"/>
      <family val="2"/>
      <scheme val="minor"/>
    </font>
    <font>
      <sz val="14"/>
      <color theme="0"/>
      <name val="Calibri"/>
      <family val="2"/>
      <scheme val="minor"/>
    </font>
    <font>
      <sz val="12"/>
      <color theme="1"/>
      <name val="Cambria"/>
      <family val="1"/>
    </font>
    <font>
      <sz val="20"/>
      <color indexed="18"/>
      <name val="Verdana"/>
      <family val="2"/>
    </font>
    <font>
      <sz val="16"/>
      <name val="BernhardMod BT"/>
      <family val="1"/>
    </font>
    <font>
      <b/>
      <i/>
      <sz val="10"/>
      <name val="Arial"/>
      <family val="2"/>
    </font>
    <font>
      <i/>
      <sz val="10"/>
      <name val="Arial"/>
      <family val="2"/>
    </font>
    <font>
      <b/>
      <sz val="14"/>
      <name val="Helvetica"/>
    </font>
    <font>
      <sz val="9"/>
      <name val="Helv"/>
    </font>
    <font>
      <sz val="18"/>
      <color indexed="10"/>
      <name val="Arial"/>
      <family val="2"/>
    </font>
    <font>
      <b/>
      <u/>
      <sz val="8"/>
      <name val="Arial"/>
      <family val="2"/>
    </font>
    <font>
      <b/>
      <sz val="10"/>
      <color indexed="19"/>
      <name val="Tahoma"/>
      <family val="2"/>
    </font>
    <font>
      <b/>
      <sz val="18"/>
      <color indexed="9"/>
      <name val="Tahoma"/>
      <family val="2"/>
    </font>
    <font>
      <b/>
      <sz val="10"/>
      <color indexed="18"/>
      <name val="Arial"/>
      <family val="2"/>
    </font>
    <font>
      <b/>
      <sz val="11"/>
      <color indexed="9"/>
      <name val="Arial"/>
      <family val="2"/>
    </font>
    <font>
      <b/>
      <sz val="10"/>
      <color rgb="FF000080"/>
      <name val="Arial"/>
      <family val="2"/>
    </font>
    <font>
      <b/>
      <sz val="10"/>
      <color theme="1"/>
      <name val="Calibri"/>
      <family val="2"/>
      <scheme val="minor"/>
    </font>
    <font>
      <sz val="10"/>
      <name val="Arial"/>
    </font>
    <font>
      <u/>
      <sz val="10"/>
      <color theme="10"/>
      <name val="Arial"/>
      <family val="2"/>
    </font>
    <font>
      <b/>
      <sz val="10"/>
      <color indexed="20"/>
      <name val="Arial"/>
      <family val="2"/>
    </font>
    <font>
      <b/>
      <sz val="10"/>
      <color indexed="10"/>
      <name val="Arial"/>
      <family val="2"/>
    </font>
    <font>
      <sz val="10"/>
      <color indexed="8"/>
      <name val="Arial"/>
      <family val="2"/>
    </font>
    <font>
      <b/>
      <sz val="10"/>
      <color indexed="12"/>
      <name val="Arial"/>
      <family val="2"/>
    </font>
    <font>
      <b/>
      <u/>
      <sz val="11"/>
      <color theme="4"/>
      <name val="Arial"/>
      <family val="2"/>
    </font>
    <font>
      <b/>
      <sz val="12"/>
      <color rgb="FFD84C93"/>
      <name val="Calibri"/>
      <family val="2"/>
    </font>
    <font>
      <b/>
      <sz val="12"/>
      <color indexed="20"/>
      <name val="Arial"/>
      <family val="2"/>
    </font>
    <font>
      <b/>
      <sz val="12"/>
      <name val="Calibri"/>
      <family val="2"/>
    </font>
    <font>
      <b/>
      <shadow/>
      <sz val="12"/>
      <name val="Calibri"/>
      <family val="2"/>
    </font>
    <font>
      <b/>
      <sz val="7"/>
      <name val="Times New Roman"/>
      <family val="1"/>
    </font>
    <font>
      <sz val="12"/>
      <name val="Calibri"/>
      <family val="2"/>
    </font>
    <font>
      <b/>
      <sz val="12"/>
      <color rgb="FF000000"/>
      <name val="Calibri"/>
      <family val="2"/>
    </font>
    <font>
      <b/>
      <shadow/>
      <sz val="12"/>
      <color rgb="FF000000"/>
      <name val="Calibri"/>
      <family val="2"/>
    </font>
    <font>
      <b/>
      <u/>
      <sz val="10"/>
      <color theme="4"/>
      <name val="Arial"/>
      <family val="2"/>
    </font>
    <font>
      <b/>
      <sz val="10"/>
      <color theme="4"/>
      <name val="Arial"/>
      <family val="2"/>
    </font>
    <font>
      <b/>
      <sz val="11"/>
      <name val="Arial"/>
      <family val="2"/>
    </font>
    <font>
      <b/>
      <vertAlign val="subscript"/>
      <sz val="11"/>
      <name val="Arial"/>
      <family val="2"/>
    </font>
    <font>
      <b/>
      <vertAlign val="subscript"/>
      <sz val="10"/>
      <name val="Arial"/>
      <family val="2"/>
    </font>
    <font>
      <b/>
      <vertAlign val="subscript"/>
      <sz val="14"/>
      <name val="Arial"/>
      <family val="2"/>
    </font>
    <font>
      <sz val="11"/>
      <name val="Calibri"/>
      <family val="2"/>
      <scheme val="minor"/>
    </font>
    <font>
      <b/>
      <sz val="11"/>
      <color theme="0"/>
      <name val="Calibri"/>
      <family val="2"/>
      <scheme val="minor"/>
    </font>
    <font>
      <sz val="11"/>
      <color theme="1"/>
      <name val="Calibri"/>
      <family val="2"/>
    </font>
    <font>
      <sz val="11"/>
      <color theme="0"/>
      <name val="Calibri"/>
      <family val="2"/>
    </font>
    <font>
      <sz val="22"/>
      <color rgb="FF3B3838"/>
      <name val="Segoe UI Light"/>
      <family val="2"/>
    </font>
    <font>
      <sz val="20"/>
      <color rgb="FF000000"/>
      <name val="Courier New"/>
      <family val="3"/>
    </font>
    <font>
      <u/>
      <sz val="11"/>
      <color theme="10"/>
      <name val="Calibri"/>
      <family val="2"/>
    </font>
    <font>
      <sz val="26"/>
      <color theme="2" tint="-0.749992370372631"/>
      <name val="Calibri"/>
      <family val="2"/>
      <scheme val="minor"/>
    </font>
    <font>
      <sz val="12"/>
      <color theme="1" tint="0.249977111117893"/>
      <name val="Calibri"/>
      <family val="2"/>
      <scheme val="minor"/>
    </font>
    <font>
      <sz val="11"/>
      <color theme="0"/>
      <name val="Segoe UI"/>
      <family val="2"/>
    </font>
    <font>
      <sz val="10"/>
      <color theme="0"/>
      <name val="Calibri"/>
      <family val="2"/>
      <scheme val="minor"/>
    </font>
    <font>
      <b/>
      <sz val="11"/>
      <color theme="0"/>
      <name val="Segoe UI"/>
      <family val="2"/>
    </font>
    <font>
      <sz val="11"/>
      <color rgb="FF404040"/>
      <name val="Calibri"/>
      <family val="2"/>
      <scheme val="minor"/>
    </font>
    <font>
      <sz val="10"/>
      <color theme="0"/>
      <name val="Segoe UI"/>
      <family val="2"/>
    </font>
    <font>
      <sz val="10"/>
      <color theme="1"/>
      <name val="Calibri"/>
      <family val="2"/>
      <scheme val="minor"/>
    </font>
    <font>
      <b/>
      <sz val="10"/>
      <color theme="0"/>
      <name val="Calibri"/>
      <family val="2"/>
      <scheme val="minor"/>
    </font>
    <font>
      <b/>
      <sz val="11"/>
      <color theme="4"/>
      <name val="Segoe UI Black"/>
      <family val="2"/>
    </font>
    <font>
      <b/>
      <sz val="14"/>
      <color rgb="FF404040"/>
      <name val="Calibri"/>
      <family val="2"/>
      <scheme val="minor"/>
    </font>
    <font>
      <b/>
      <sz val="11"/>
      <color rgb="FF000000"/>
      <name val="Segoe UI"/>
      <family val="2"/>
    </font>
  </fonts>
  <fills count="38">
    <fill>
      <patternFill patternType="none"/>
    </fill>
    <fill>
      <patternFill patternType="gray125"/>
    </fill>
    <fill>
      <patternFill patternType="solid">
        <fgColor indexed="57"/>
        <bgColor indexed="64"/>
      </patternFill>
    </fill>
    <fill>
      <patternFill patternType="solid">
        <fgColor theme="9" tint="0.79998168889431442"/>
        <bgColor indexed="64"/>
      </patternFill>
    </fill>
    <fill>
      <patternFill patternType="solid">
        <fgColor rgb="FFFFFF00"/>
        <bgColor indexed="64"/>
      </patternFill>
    </fill>
    <fill>
      <patternFill patternType="solid">
        <fgColor theme="5" tint="-0.249977111117893"/>
        <bgColor indexed="64"/>
      </patternFill>
    </fill>
    <fill>
      <patternFill patternType="solid">
        <fgColor rgb="FFFDEDDF"/>
        <bgColor indexed="64"/>
      </patternFill>
    </fill>
    <fill>
      <patternFill patternType="solid">
        <fgColor indexed="22"/>
        <bgColor indexed="64"/>
      </patternFill>
    </fill>
    <fill>
      <patternFill patternType="solid">
        <fgColor indexed="42"/>
        <bgColor indexed="64"/>
      </patternFill>
    </fill>
    <fill>
      <patternFill patternType="solid">
        <fgColor theme="4" tint="0.79998168889431442"/>
        <bgColor indexed="64"/>
      </patternFill>
    </fill>
    <fill>
      <patternFill patternType="solid">
        <fgColor rgb="FFAA99C7"/>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rgb="FF7030A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indexed="20"/>
        <bgColor indexed="64"/>
      </patternFill>
    </fill>
    <fill>
      <patternFill patternType="solid">
        <fgColor theme="1"/>
        <bgColor indexed="64"/>
      </patternFill>
    </fill>
    <fill>
      <patternFill patternType="solid">
        <fgColor indexed="43"/>
        <bgColor indexed="64"/>
      </patternFill>
    </fill>
    <fill>
      <patternFill patternType="solid">
        <fgColor indexed="45"/>
        <bgColor indexed="64"/>
      </patternFill>
    </fill>
    <fill>
      <patternFill patternType="solid">
        <fgColor indexed="19"/>
        <bgColor indexed="64"/>
      </patternFill>
    </fill>
    <fill>
      <patternFill patternType="solid">
        <fgColor indexed="18"/>
        <bgColor indexed="64"/>
      </patternFill>
    </fill>
    <fill>
      <patternFill patternType="solid">
        <fgColor rgb="FF000080"/>
        <bgColor indexed="64"/>
      </patternFill>
    </fill>
    <fill>
      <patternFill patternType="solid">
        <fgColor theme="5"/>
        <bgColor indexed="64"/>
      </patternFill>
    </fill>
    <fill>
      <patternFill patternType="solid">
        <fgColor theme="6"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rgb="FF339966"/>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theme="0" tint="-0.14999847407452621"/>
      </patternFill>
    </fill>
    <fill>
      <patternFill patternType="solid">
        <fgColor theme="9" tint="-0.249977111117893"/>
        <bgColor indexed="64"/>
      </patternFill>
    </fill>
    <fill>
      <patternFill patternType="solid">
        <fgColor rgb="FF00B050"/>
        <bgColor indexed="64"/>
      </patternFill>
    </fill>
  </fills>
  <borders count="113">
    <border>
      <left/>
      <right/>
      <top/>
      <bottom/>
      <diagonal/>
    </border>
    <border>
      <left/>
      <right/>
      <top/>
      <bottom style="double">
        <color indexed="17"/>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theme="9" tint="-0.499984740745262"/>
      </top>
      <bottom/>
      <diagonal/>
    </border>
    <border>
      <left/>
      <right style="thin">
        <color indexed="64"/>
      </right>
      <top style="thin">
        <color indexed="64"/>
      </top>
      <bottom/>
      <diagonal/>
    </border>
    <border>
      <left style="thin">
        <color indexed="64"/>
      </left>
      <right/>
      <top style="thin">
        <color indexed="64"/>
      </top>
      <bottom style="thin">
        <color rgb="FF803D06"/>
      </bottom>
      <diagonal/>
    </border>
    <border>
      <left/>
      <right/>
      <top style="thin">
        <color indexed="64"/>
      </top>
      <bottom style="thin">
        <color rgb="FF803D06"/>
      </bottom>
      <diagonal/>
    </border>
    <border>
      <left/>
      <right style="thin">
        <color indexed="64"/>
      </right>
      <top style="thin">
        <color indexed="64"/>
      </top>
      <bottom style="thin">
        <color rgb="FF803D06"/>
      </bottom>
      <diagonal/>
    </border>
    <border>
      <left style="thin">
        <color indexed="64"/>
      </left>
      <right/>
      <top style="thin">
        <color rgb="FF803D06"/>
      </top>
      <bottom style="thin">
        <color indexed="64"/>
      </bottom>
      <diagonal/>
    </border>
    <border>
      <left/>
      <right/>
      <top style="thin">
        <color rgb="FF803D06"/>
      </top>
      <bottom style="thin">
        <color indexed="64"/>
      </bottom>
      <diagonal/>
    </border>
    <border>
      <left/>
      <right style="thin">
        <color indexed="64"/>
      </right>
      <top style="thin">
        <color rgb="FF803D06"/>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ck">
        <color theme="6" tint="-0.499984740745262"/>
      </left>
      <right style="thin">
        <color theme="6" tint="-0.499984740745262"/>
      </right>
      <top style="thick">
        <color theme="6" tint="-0.499984740745262"/>
      </top>
      <bottom/>
      <diagonal/>
    </border>
    <border>
      <left style="thin">
        <color theme="6" tint="-0.499984740745262"/>
      </left>
      <right style="thin">
        <color theme="6" tint="-0.499984740745262"/>
      </right>
      <top style="thick">
        <color theme="6" tint="-0.499984740745262"/>
      </top>
      <bottom/>
      <diagonal/>
    </border>
    <border>
      <left style="thin">
        <color theme="6" tint="-0.499984740745262"/>
      </left>
      <right style="thick">
        <color theme="6" tint="-0.499984740745262"/>
      </right>
      <top style="thick">
        <color theme="6" tint="-0.499984740745262"/>
      </top>
      <bottom/>
      <diagonal/>
    </border>
    <border>
      <left style="thick">
        <color theme="6" tint="-0.499984740745262"/>
      </left>
      <right/>
      <top style="thick">
        <color theme="6" tint="-0.499984740745262"/>
      </top>
      <bottom style="thin">
        <color theme="6" tint="-0.499984740745262"/>
      </bottom>
      <diagonal/>
    </border>
    <border>
      <left style="thick">
        <color theme="6" tint="-0.499984740745262"/>
      </left>
      <right style="thick">
        <color theme="6" tint="-0.499984740745262"/>
      </right>
      <top style="thick">
        <color theme="6" tint="-0.499984740745262"/>
      </top>
      <bottom style="thin">
        <color theme="6" tint="-0.499984740745262"/>
      </bottom>
      <diagonal/>
    </border>
    <border>
      <left/>
      <right/>
      <top style="thick">
        <color theme="6" tint="-0.499984740745262"/>
      </top>
      <bottom style="thin">
        <color theme="6" tint="-0.499984740745262"/>
      </bottom>
      <diagonal/>
    </border>
    <border>
      <left style="thick">
        <color theme="6" tint="-0.499984740745262"/>
      </left>
      <right style="thick">
        <color theme="6" tint="-0.499984740745262"/>
      </right>
      <top/>
      <bottom/>
      <diagonal/>
    </border>
    <border>
      <left style="thick">
        <color theme="6" tint="-0.499984740745262"/>
      </left>
      <right/>
      <top style="thick">
        <color theme="6" tint="-0.499984740745262"/>
      </top>
      <bottom/>
      <diagonal/>
    </border>
    <border>
      <left style="thick">
        <color theme="6" tint="-0.499984740745262"/>
      </left>
      <right style="thick">
        <color theme="6" tint="-0.499984740745262"/>
      </right>
      <top style="thick">
        <color theme="6" tint="-0.499984740745262"/>
      </top>
      <bottom/>
      <diagonal/>
    </border>
    <border>
      <left/>
      <right/>
      <top style="thick">
        <color theme="6" tint="-0.499984740745262"/>
      </top>
      <bottom/>
      <diagonal/>
    </border>
    <border>
      <left style="thick">
        <color theme="6" tint="-0.499984740745262"/>
      </left>
      <right/>
      <top style="thin">
        <color theme="6" tint="-0.499984740745262"/>
      </top>
      <bottom style="thin">
        <color theme="6" tint="-0.499984740745262"/>
      </bottom>
      <diagonal/>
    </border>
    <border>
      <left style="thick">
        <color theme="6" tint="-0.499984740745262"/>
      </left>
      <right style="thick">
        <color theme="6" tint="-0.499984740745262"/>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style="thick">
        <color theme="6" tint="-0.499984740745262"/>
      </left>
      <right/>
      <top/>
      <bottom/>
      <diagonal/>
    </border>
    <border>
      <left style="thick">
        <color theme="6" tint="-0.499984740745262"/>
      </left>
      <right/>
      <top style="thin">
        <color theme="6" tint="-0.499984740745262"/>
      </top>
      <bottom style="thick">
        <color theme="6" tint="-0.499984740745262"/>
      </bottom>
      <diagonal/>
    </border>
    <border>
      <left style="thick">
        <color theme="6" tint="-0.499984740745262"/>
      </left>
      <right style="thick">
        <color theme="6" tint="-0.499984740745262"/>
      </right>
      <top style="thin">
        <color theme="6" tint="-0.499984740745262"/>
      </top>
      <bottom style="thick">
        <color theme="6" tint="-0.499984740745262"/>
      </bottom>
      <diagonal/>
    </border>
    <border>
      <left/>
      <right/>
      <top style="thin">
        <color theme="6" tint="-0.499984740745262"/>
      </top>
      <bottom style="thick">
        <color theme="6" tint="-0.499984740745262"/>
      </bottom>
      <diagonal/>
    </border>
    <border>
      <left style="thick">
        <color theme="6" tint="-0.499984740745262"/>
      </left>
      <right style="thick">
        <color theme="6" tint="-0.499984740745262"/>
      </right>
      <top/>
      <bottom style="thick">
        <color theme="6" tint="-0.499984740745262"/>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style="thin">
        <color indexed="19"/>
      </left>
      <right/>
      <top style="thin">
        <color indexed="19"/>
      </top>
      <bottom/>
      <diagonal/>
    </border>
    <border>
      <left/>
      <right/>
      <top style="thin">
        <color indexed="19"/>
      </top>
      <bottom/>
      <diagonal/>
    </border>
    <border>
      <left/>
      <right style="thin">
        <color indexed="19"/>
      </right>
      <top style="thin">
        <color indexed="19"/>
      </top>
      <bottom/>
      <diagonal/>
    </border>
    <border>
      <left style="thin">
        <color theme="6" tint="-0.499984740745262"/>
      </left>
      <right style="thin">
        <color theme="6" tint="-0.499984740745262"/>
      </right>
      <top style="thick">
        <color theme="6" tint="-0.499984740745262"/>
      </top>
      <bottom style="thin">
        <color theme="6" tint="-0.499984740745262"/>
      </bottom>
      <diagonal/>
    </border>
    <border>
      <left style="thin">
        <color indexed="16"/>
      </left>
      <right style="thin">
        <color indexed="16"/>
      </right>
      <top style="thin">
        <color indexed="16"/>
      </top>
      <bottom style="thin">
        <color indexed="16"/>
      </bottom>
      <diagonal/>
    </border>
    <border>
      <left style="thin">
        <color indexed="16"/>
      </left>
      <right style="thin">
        <color indexed="16"/>
      </right>
      <top style="thin">
        <color indexed="16"/>
      </top>
      <bottom/>
      <diagonal/>
    </border>
    <border>
      <left style="thin">
        <color indexed="19"/>
      </left>
      <right/>
      <top/>
      <bottom/>
      <diagonal/>
    </border>
    <border>
      <left style="thin">
        <color indexed="16"/>
      </left>
      <right/>
      <top style="thin">
        <color indexed="16"/>
      </top>
      <bottom style="thin">
        <color indexed="16"/>
      </bottom>
      <diagonal/>
    </border>
    <border>
      <left style="thin">
        <color indexed="19"/>
      </left>
      <right/>
      <top/>
      <bottom style="thin">
        <color indexed="19"/>
      </bottom>
      <diagonal/>
    </border>
    <border>
      <left/>
      <right/>
      <top/>
      <bottom style="thin">
        <color indexed="1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00B050"/>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style="thick">
        <color rgb="FF00B050"/>
      </right>
      <top/>
      <bottom style="thick">
        <color rgb="FF00B050"/>
      </bottom>
      <diagonal/>
    </border>
    <border>
      <left style="medium">
        <color rgb="FF00B050"/>
      </left>
      <right style="medium">
        <color rgb="FF00B050"/>
      </right>
      <top style="medium">
        <color rgb="FF00B050"/>
      </top>
      <bottom style="medium">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ck">
        <color theme="0"/>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16"/>
      </left>
      <right/>
      <top style="double">
        <color indexed="16"/>
      </top>
      <bottom style="double">
        <color indexed="16"/>
      </bottom>
      <diagonal/>
    </border>
    <border>
      <left/>
      <right/>
      <top style="double">
        <color indexed="16"/>
      </top>
      <bottom style="double">
        <color indexed="16"/>
      </bottom>
      <diagonal/>
    </border>
    <border>
      <left/>
      <right style="double">
        <color indexed="16"/>
      </right>
      <top style="double">
        <color indexed="16"/>
      </top>
      <bottom style="double">
        <color indexed="16"/>
      </bottom>
      <diagonal/>
    </border>
    <border>
      <left style="thin">
        <color indexed="64"/>
      </left>
      <right style="thin">
        <color indexed="64"/>
      </right>
      <top/>
      <bottom/>
      <diagonal/>
    </border>
    <border>
      <left style="thin">
        <color indexed="19"/>
      </left>
      <right style="thin">
        <color indexed="19"/>
      </right>
      <top/>
      <bottom/>
      <diagonal/>
    </border>
    <border>
      <left style="thin">
        <color indexed="19"/>
      </left>
      <right style="thin">
        <color indexed="19"/>
      </right>
      <top/>
      <bottom style="thin">
        <color indexed="19"/>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thick">
        <color rgb="FFF4B183"/>
      </left>
      <right style="thick">
        <color rgb="FFF4B183"/>
      </right>
      <top style="thick">
        <color rgb="FFF4B183"/>
      </top>
      <bottom style="thick">
        <color rgb="FFF4B18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B2B2B2"/>
      </top>
      <bottom style="thin">
        <color rgb="FFB2B2B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ck">
        <color rgb="FFF4B183"/>
      </right>
      <top style="thick">
        <color rgb="FFF4B183"/>
      </top>
      <bottom style="thick">
        <color rgb="FFF4B183"/>
      </bottom>
      <diagonal/>
    </border>
    <border>
      <left/>
      <right/>
      <top style="medium">
        <color theme="1"/>
      </top>
      <bottom/>
      <diagonal/>
    </border>
    <border>
      <left/>
      <right/>
      <top/>
      <bottom style="medium">
        <color theme="1"/>
      </bottom>
      <diagonal/>
    </border>
  </borders>
  <cellStyleXfs count="3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6" fillId="0" borderId="0"/>
    <xf numFmtId="44" fontId="6" fillId="0" borderId="0" applyFont="0" applyFill="0" applyBorder="0" applyAlignment="0" applyProtection="0"/>
    <xf numFmtId="0" fontId="1" fillId="0" borderId="0"/>
    <xf numFmtId="0" fontId="56" fillId="0" borderId="0"/>
    <xf numFmtId="0" fontId="6" fillId="0" borderId="0"/>
    <xf numFmtId="176" fontId="6" fillId="0" borderId="0" applyFont="0" applyFill="0" applyBorder="0" applyAlignment="0" applyProtection="0"/>
    <xf numFmtId="0" fontId="6" fillId="0" borderId="0"/>
    <xf numFmtId="0" fontId="85" fillId="0" borderId="0" applyNumberFormat="0" applyFill="0" applyBorder="0" applyAlignment="0" applyProtection="0"/>
    <xf numFmtId="0" fontId="6" fillId="0" borderId="0"/>
    <xf numFmtId="177" fontId="26" fillId="0" borderId="0" applyFont="0" applyFill="0" applyBorder="0" applyAlignment="0" applyProtection="0"/>
    <xf numFmtId="9" fontId="26" fillId="0" borderId="0" applyFont="0" applyFill="0" applyBorder="0" applyAlignment="0" applyProtection="0"/>
    <xf numFmtId="0" fontId="26" fillId="0" borderId="0"/>
    <xf numFmtId="176" fontId="26" fillId="0" borderId="0" applyFont="0" applyFill="0" applyBorder="0" applyAlignment="0" applyProtection="0"/>
    <xf numFmtId="0" fontId="94" fillId="0" borderId="0"/>
    <xf numFmtId="9" fontId="94" fillId="0" borderId="0" applyFont="0" applyFill="0" applyBorder="0" applyAlignment="0" applyProtection="0"/>
    <xf numFmtId="176" fontId="94" fillId="0" borderId="0" applyFont="0" applyFill="0" applyBorder="0" applyAlignment="0" applyProtection="0"/>
    <xf numFmtId="0" fontId="56" fillId="0" borderId="0"/>
    <xf numFmtId="0" fontId="56" fillId="0" borderId="0"/>
    <xf numFmtId="0" fontId="103" fillId="0" borderId="0"/>
    <xf numFmtId="0" fontId="104" fillId="0" borderId="0" applyNumberFormat="0" applyFill="0" applyBorder="0" applyAlignment="0" applyProtection="0">
      <alignment vertical="top"/>
      <protection locked="0"/>
    </xf>
    <xf numFmtId="43" fontId="6" fillId="0" borderId="0" applyFont="0" applyFill="0" applyBorder="0" applyAlignment="0" applyProtection="0"/>
    <xf numFmtId="0" fontId="126" fillId="0" borderId="0"/>
    <xf numFmtId="0" fontId="28" fillId="32" borderId="0" applyNumberFormat="0" applyBorder="0" applyProtection="0"/>
    <xf numFmtId="0" fontId="1" fillId="33" borderId="103"/>
    <xf numFmtId="0" fontId="1" fillId="33" borderId="0"/>
    <xf numFmtId="0" fontId="1" fillId="34" borderId="102"/>
    <xf numFmtId="0" fontId="1" fillId="33" borderId="0"/>
    <xf numFmtId="0" fontId="1" fillId="33" borderId="103"/>
    <xf numFmtId="0" fontId="130" fillId="0" borderId="0" applyNumberFormat="0" applyFill="0" applyBorder="0" applyAlignment="0" applyProtection="0"/>
    <xf numFmtId="0" fontId="28" fillId="0" borderId="0"/>
    <xf numFmtId="0" fontId="1" fillId="0" borderId="0"/>
    <xf numFmtId="0" fontId="1" fillId="33" borderId="0"/>
    <xf numFmtId="0" fontId="1" fillId="34" borderId="102"/>
    <xf numFmtId="0" fontId="1" fillId="0" borderId="0"/>
    <xf numFmtId="0" fontId="1" fillId="34" borderId="102"/>
  </cellStyleXfs>
  <cellXfs count="705">
    <xf numFmtId="0" fontId="0" fillId="0" borderId="0" xfId="0"/>
    <xf numFmtId="0" fontId="3" fillId="0" borderId="1" xfId="0" applyNumberFormat="1" applyFont="1" applyBorder="1" applyAlignment="1"/>
    <xf numFmtId="0" fontId="4" fillId="0" borderId="1" xfId="0" applyNumberFormat="1" applyFont="1" applyBorder="1" applyAlignment="1"/>
    <xf numFmtId="0" fontId="4" fillId="0" borderId="0" xfId="0" applyNumberFormat="1" applyFont="1" applyBorder="1" applyAlignment="1"/>
    <xf numFmtId="0" fontId="4" fillId="0" borderId="0" xfId="0" applyNumberFormat="1" applyFont="1" applyAlignment="1"/>
    <xf numFmtId="0" fontId="5" fillId="0" borderId="0" xfId="0" applyNumberFormat="1" applyFont="1" applyAlignment="1"/>
    <xf numFmtId="10" fontId="5" fillId="0" borderId="0" xfId="3" applyNumberFormat="1" applyFont="1" applyAlignment="1"/>
    <xf numFmtId="10" fontId="5" fillId="0" borderId="0" xfId="0" applyNumberFormat="1" applyFont="1" applyAlignment="1"/>
    <xf numFmtId="0" fontId="7" fillId="2" borderId="2" xfId="0" applyNumberFormat="1" applyFont="1" applyFill="1" applyBorder="1" applyAlignment="1">
      <alignment horizontal="left" vertical="center"/>
    </xf>
    <xf numFmtId="0" fontId="8" fillId="2" borderId="3" xfId="0" applyFont="1" applyFill="1" applyBorder="1"/>
    <xf numFmtId="14" fontId="5" fillId="0" borderId="0" xfId="0" applyNumberFormat="1" applyFont="1" applyBorder="1" applyAlignment="1">
      <alignment horizontal="center" vertical="center"/>
    </xf>
    <xf numFmtId="0" fontId="7" fillId="2" borderId="4" xfId="0" applyNumberFormat="1" applyFont="1" applyFill="1" applyBorder="1" applyAlignment="1">
      <alignment vertical="center"/>
    </xf>
    <xf numFmtId="0" fontId="10" fillId="2" borderId="5" xfId="0" applyFont="1" applyFill="1" applyBorder="1" applyAlignment="1">
      <alignment vertical="center"/>
    </xf>
    <xf numFmtId="0" fontId="11" fillId="0" borderId="0" xfId="0" applyNumberFormat="1" applyFont="1" applyAlignment="1">
      <alignment vertical="center"/>
    </xf>
    <xf numFmtId="0" fontId="7" fillId="2" borderId="7" xfId="0" applyNumberFormat="1" applyFont="1" applyFill="1" applyBorder="1" applyAlignment="1">
      <alignment vertical="center"/>
    </xf>
    <xf numFmtId="0" fontId="10" fillId="2" borderId="0" xfId="0" applyFont="1" applyFill="1" applyBorder="1" applyAlignment="1">
      <alignment vertical="center"/>
    </xf>
    <xf numFmtId="0" fontId="7" fillId="2" borderId="9" xfId="0" applyNumberFormat="1" applyFont="1" applyFill="1" applyBorder="1" applyAlignment="1">
      <alignment vertical="center"/>
    </xf>
    <xf numFmtId="0" fontId="10" fillId="2" borderId="10" xfId="0" applyFont="1" applyFill="1" applyBorder="1" applyAlignment="1">
      <alignment vertical="center"/>
    </xf>
    <xf numFmtId="0" fontId="12" fillId="0" borderId="0" xfId="0" applyFont="1"/>
    <xf numFmtId="0" fontId="6" fillId="0" borderId="0" xfId="0" applyFont="1"/>
    <xf numFmtId="0" fontId="6" fillId="0" borderId="0" xfId="0" quotePrefix="1" applyFont="1" applyAlignment="1">
      <alignment horizontal="right"/>
    </xf>
    <xf numFmtId="164" fontId="9" fillId="3" borderId="6" xfId="0" applyNumberFormat="1" applyFont="1" applyFill="1" applyBorder="1" applyAlignment="1">
      <alignment vertical="center"/>
    </xf>
    <xf numFmtId="2" fontId="9" fillId="3" borderId="8" xfId="0" applyNumberFormat="1" applyFont="1" applyFill="1" applyBorder="1" applyAlignment="1">
      <alignment vertical="center"/>
    </xf>
    <xf numFmtId="2" fontId="9" fillId="3" borderId="11" xfId="0" applyNumberFormat="1" applyFont="1" applyFill="1" applyBorder="1" applyAlignment="1">
      <alignment vertical="center"/>
    </xf>
    <xf numFmtId="0" fontId="9" fillId="0" borderId="0" xfId="0" applyNumberFormat="1" applyFont="1" applyBorder="1" applyAlignment="1">
      <alignment horizontal="center" vertical="center" wrapText="1"/>
    </xf>
    <xf numFmtId="3" fontId="5" fillId="3" borderId="0" xfId="1" applyNumberFormat="1" applyFont="1" applyFill="1" applyBorder="1" applyAlignment="1">
      <alignment horizontal="center" vertical="center"/>
    </xf>
    <xf numFmtId="2" fontId="5" fillId="0" borderId="0" xfId="1" applyNumberFormat="1" applyFont="1" applyBorder="1" applyAlignment="1">
      <alignment vertical="center"/>
    </xf>
    <xf numFmtId="2" fontId="5" fillId="3" borderId="0" xfId="1" applyNumberFormat="1" applyFont="1" applyFill="1" applyBorder="1" applyAlignment="1">
      <alignment vertical="center"/>
    </xf>
    <xf numFmtId="0" fontId="0" fillId="0" borderId="0" xfId="0" applyAlignment="1">
      <alignment vertical="center"/>
    </xf>
    <xf numFmtId="0" fontId="2" fillId="0" borderId="0" xfId="0" applyFont="1" applyAlignment="1">
      <alignment vertical="center"/>
    </xf>
    <xf numFmtId="0" fontId="0" fillId="4" borderId="0" xfId="0" applyFill="1"/>
    <xf numFmtId="165" fontId="0" fillId="0" borderId="0" xfId="1" applyNumberFormat="1" applyFont="1"/>
    <xf numFmtId="0" fontId="13" fillId="0" borderId="0" xfId="0" applyFont="1" applyAlignment="1">
      <alignment horizontal="right"/>
    </xf>
    <xf numFmtId="0" fontId="15" fillId="0" borderId="0" xfId="0" applyFont="1" applyFill="1" applyBorder="1" applyAlignment="1">
      <alignment vertical="center"/>
    </xf>
    <xf numFmtId="0" fontId="16" fillId="0" borderId="0" xfId="0" applyFont="1" applyFill="1" applyBorder="1" applyAlignment="1">
      <alignment vertical="center"/>
    </xf>
    <xf numFmtId="10" fontId="15" fillId="0" borderId="0" xfId="0" applyNumberFormat="1" applyFont="1" applyFill="1" applyBorder="1" applyAlignment="1">
      <alignment vertical="center"/>
    </xf>
    <xf numFmtId="0" fontId="0" fillId="0" borderId="0" xfId="0" applyBorder="1"/>
    <xf numFmtId="0" fontId="17" fillId="5" borderId="12" xfId="0" applyFont="1" applyFill="1" applyBorder="1" applyAlignment="1">
      <alignment horizontal="center" vertical="center" wrapText="1"/>
    </xf>
    <xf numFmtId="0" fontId="18" fillId="0" borderId="12" xfId="0" applyFont="1" applyBorder="1" applyAlignment="1">
      <alignment horizontal="center" vertical="center"/>
    </xf>
    <xf numFmtId="3" fontId="18" fillId="0" borderId="12" xfId="0" applyNumberFormat="1" applyFont="1" applyBorder="1" applyAlignment="1">
      <alignment vertical="center"/>
    </xf>
    <xf numFmtId="2" fontId="18" fillId="0" borderId="12" xfId="0" applyNumberFormat="1" applyFont="1" applyBorder="1" applyAlignment="1">
      <alignment vertical="center"/>
    </xf>
    <xf numFmtId="4" fontId="18" fillId="0" borderId="12" xfId="0" applyNumberFormat="1" applyFont="1" applyBorder="1" applyAlignment="1">
      <alignment vertical="center"/>
    </xf>
    <xf numFmtId="4" fontId="19" fillId="6" borderId="12" xfId="0" applyNumberFormat="1" applyFont="1" applyFill="1" applyBorder="1" applyAlignment="1">
      <alignment vertical="center"/>
    </xf>
    <xf numFmtId="4" fontId="18" fillId="0" borderId="16" xfId="0" applyNumberFormat="1" applyFont="1" applyBorder="1" applyAlignment="1">
      <alignment vertical="center"/>
    </xf>
    <xf numFmtId="0" fontId="20" fillId="0" borderId="0" xfId="0" applyFont="1"/>
    <xf numFmtId="4" fontId="20" fillId="0" borderId="17" xfId="0" applyNumberFormat="1" applyFont="1" applyBorder="1"/>
    <xf numFmtId="4" fontId="21" fillId="0" borderId="18" xfId="0" applyNumberFormat="1" applyFont="1" applyFill="1" applyBorder="1" applyAlignment="1">
      <alignment horizontal="center" vertical="center" wrapText="1"/>
    </xf>
    <xf numFmtId="4" fontId="21" fillId="5" borderId="12" xfId="0" applyNumberFormat="1" applyFont="1" applyFill="1" applyBorder="1" applyAlignment="1">
      <alignment vertical="center"/>
    </xf>
    <xf numFmtId="2" fontId="19" fillId="3" borderId="12" xfId="0" applyNumberFormat="1" applyFont="1" applyFill="1" applyBorder="1" applyAlignment="1">
      <alignment vertical="center"/>
    </xf>
    <xf numFmtId="4" fontId="19" fillId="3" borderId="12" xfId="0" applyNumberFormat="1" applyFont="1" applyFill="1" applyBorder="1" applyAlignment="1">
      <alignment vertical="center"/>
    </xf>
    <xf numFmtId="0" fontId="20" fillId="0" borderId="0" xfId="0" applyFont="1" applyBorder="1"/>
    <xf numFmtId="0" fontId="0" fillId="0" borderId="0" xfId="0" applyFont="1"/>
    <xf numFmtId="0" fontId="0" fillId="0" borderId="0" xfId="0" applyFont="1" applyBorder="1"/>
    <xf numFmtId="2" fontId="19" fillId="3" borderId="19" xfId="0" applyNumberFormat="1" applyFont="1" applyFill="1" applyBorder="1" applyAlignment="1">
      <alignment horizontal="left" vertical="center"/>
    </xf>
    <xf numFmtId="2" fontId="19" fillId="3" borderId="20" xfId="0" applyNumberFormat="1" applyFont="1" applyFill="1" applyBorder="1" applyAlignment="1">
      <alignment horizontal="left" vertical="center"/>
    </xf>
    <xf numFmtId="2" fontId="19" fillId="3" borderId="21" xfId="0" applyNumberFormat="1" applyFont="1" applyFill="1" applyBorder="1" applyAlignment="1">
      <alignment horizontal="left" vertical="center"/>
    </xf>
    <xf numFmtId="4" fontId="19" fillId="3" borderId="15" xfId="0" applyNumberFormat="1" applyFont="1" applyFill="1" applyBorder="1" applyAlignment="1">
      <alignment vertical="center"/>
    </xf>
    <xf numFmtId="0" fontId="22" fillId="0" borderId="0" xfId="0" applyFont="1"/>
    <xf numFmtId="0" fontId="23" fillId="0" borderId="0" xfId="0" applyFont="1"/>
    <xf numFmtId="0" fontId="23" fillId="0" borderId="0" xfId="0" applyFont="1" applyFill="1"/>
    <xf numFmtId="0" fontId="24" fillId="0" borderId="0" xfId="0" applyFont="1" applyFill="1" applyAlignment="1">
      <alignment horizontal="center" vertical="center" wrapText="1"/>
    </xf>
    <xf numFmtId="0" fontId="6" fillId="7" borderId="12" xfId="0" applyFont="1" applyFill="1" applyBorder="1" applyAlignment="1">
      <alignment horizontal="center" vertical="center"/>
    </xf>
    <xf numFmtId="0" fontId="24" fillId="0" borderId="12" xfId="0" applyFont="1" applyFill="1" applyBorder="1" applyAlignment="1">
      <alignment horizontal="center" vertical="center" wrapText="1"/>
    </xf>
    <xf numFmtId="0" fontId="25" fillId="0" borderId="12" xfId="0" applyFont="1" applyFill="1" applyBorder="1" applyAlignment="1">
      <alignment horizontal="center"/>
    </xf>
    <xf numFmtId="20" fontId="23" fillId="0" borderId="0" xfId="0" applyNumberFormat="1" applyFont="1" applyFill="1"/>
    <xf numFmtId="0" fontId="23" fillId="0" borderId="0" xfId="4" applyFont="1"/>
    <xf numFmtId="0" fontId="6" fillId="0" borderId="0" xfId="4" applyFont="1" applyAlignment="1">
      <alignment horizontal="right"/>
    </xf>
    <xf numFmtId="10" fontId="6" fillId="8" borderId="12" xfId="4" applyNumberFormat="1" applyFont="1" applyFill="1" applyBorder="1"/>
    <xf numFmtId="0" fontId="6" fillId="8" borderId="12" xfId="4" applyFont="1" applyFill="1" applyBorder="1"/>
    <xf numFmtId="10" fontId="6" fillId="0" borderId="0" xfId="4" applyNumberFormat="1" applyFont="1" applyBorder="1"/>
    <xf numFmtId="0" fontId="12" fillId="0" borderId="0" xfId="4" applyFont="1" applyAlignment="1">
      <alignment horizontal="left" vertical="center"/>
    </xf>
    <xf numFmtId="0" fontId="24" fillId="0" borderId="0" xfId="4" applyFont="1" applyAlignment="1">
      <alignment horizontal="left"/>
    </xf>
    <xf numFmtId="0" fontId="6" fillId="8" borderId="13" xfId="4" applyFont="1" applyFill="1" applyBorder="1" applyAlignment="1">
      <alignment horizontal="centerContinuous" vertical="center"/>
    </xf>
    <xf numFmtId="0" fontId="6" fillId="8" borderId="14" xfId="4" applyFont="1" applyFill="1" applyBorder="1" applyAlignment="1">
      <alignment horizontal="centerContinuous" vertical="center"/>
    </xf>
    <xf numFmtId="0" fontId="6" fillId="8" borderId="15" xfId="4" applyFont="1" applyFill="1" applyBorder="1" applyAlignment="1">
      <alignment horizontal="centerContinuous" vertical="center"/>
    </xf>
    <xf numFmtId="0" fontId="24" fillId="0" borderId="12" xfId="4" applyFont="1" applyBorder="1" applyAlignment="1">
      <alignment horizontal="center" vertical="center" wrapText="1"/>
    </xf>
    <xf numFmtId="0" fontId="23" fillId="0" borderId="0" xfId="4" applyFont="1" applyAlignment="1">
      <alignment vertical="center"/>
    </xf>
    <xf numFmtId="0" fontId="24" fillId="0" borderId="12" xfId="4" applyFont="1" applyBorder="1" applyAlignment="1">
      <alignment horizontal="left" vertical="center" wrapText="1"/>
    </xf>
    <xf numFmtId="0" fontId="23" fillId="0" borderId="12" xfId="4" applyFont="1" applyBorder="1" applyAlignment="1">
      <alignment horizontal="center" vertical="center"/>
    </xf>
    <xf numFmtId="167" fontId="23" fillId="0" borderId="12" xfId="4" applyNumberFormat="1" applyFont="1" applyBorder="1" applyAlignment="1">
      <alignment vertical="center"/>
    </xf>
    <xf numFmtId="168" fontId="23" fillId="0" borderId="12" xfId="4" applyNumberFormat="1" applyFont="1" applyBorder="1" applyAlignment="1">
      <alignment vertical="center"/>
    </xf>
    <xf numFmtId="169" fontId="23" fillId="0" borderId="12" xfId="4" applyNumberFormat="1" applyFont="1" applyBorder="1" applyAlignment="1">
      <alignment vertical="center"/>
    </xf>
    <xf numFmtId="0" fontId="0" fillId="0" borderId="0" xfId="0" applyAlignment="1">
      <alignment horizontal="center"/>
    </xf>
    <xf numFmtId="0" fontId="0" fillId="0" borderId="0" xfId="0" applyAlignment="1">
      <alignment horizontal="left" wrapText="1"/>
    </xf>
    <xf numFmtId="0" fontId="27" fillId="0" borderId="0" xfId="0" applyFont="1"/>
    <xf numFmtId="0" fontId="12" fillId="0" borderId="12" xfId="0" applyFont="1" applyBorder="1" applyAlignment="1">
      <alignment vertical="center"/>
    </xf>
    <xf numFmtId="170" fontId="0" fillId="0" borderId="12" xfId="2" applyNumberFormat="1" applyFont="1" applyBorder="1" applyAlignment="1">
      <alignment horizontal="center" vertical="center"/>
    </xf>
    <xf numFmtId="0" fontId="0" fillId="0" borderId="0" xfId="0" applyAlignment="1">
      <alignment horizontal="center" vertical="center"/>
    </xf>
    <xf numFmtId="0" fontId="12" fillId="0" borderId="0" xfId="0" applyFont="1" applyAlignment="1">
      <alignment vertical="center"/>
    </xf>
    <xf numFmtId="0" fontId="0" fillId="0" borderId="12" xfId="0" applyBorder="1" applyAlignment="1">
      <alignment vertical="center"/>
    </xf>
    <xf numFmtId="170" fontId="0" fillId="0" borderId="12" xfId="5" applyNumberFormat="1" applyFont="1" applyBorder="1" applyAlignment="1">
      <alignment horizontal="center" vertical="center"/>
    </xf>
    <xf numFmtId="0" fontId="0" fillId="0" borderId="0" xfId="0" applyBorder="1" applyAlignment="1">
      <alignment vertical="center"/>
    </xf>
    <xf numFmtId="170" fontId="0" fillId="0" borderId="0" xfId="5" applyNumberFormat="1" applyFont="1" applyBorder="1" applyAlignment="1">
      <alignment horizontal="center" vertical="center"/>
    </xf>
    <xf numFmtId="0" fontId="12" fillId="0" borderId="12" xfId="0" applyFont="1" applyBorder="1" applyAlignment="1">
      <alignment horizontal="right" vertical="center"/>
    </xf>
    <xf numFmtId="171" fontId="12" fillId="0" borderId="12" xfId="0" applyNumberFormat="1" applyFont="1" applyBorder="1" applyAlignment="1">
      <alignment horizontal="right" vertical="center"/>
    </xf>
    <xf numFmtId="171" fontId="0" fillId="7" borderId="12" xfId="0" applyNumberFormat="1" applyFill="1" applyBorder="1" applyAlignment="1">
      <alignment horizontal="center" vertical="center"/>
    </xf>
    <xf numFmtId="9" fontId="0" fillId="0" borderId="12" xfId="0" applyNumberFormat="1" applyBorder="1" applyAlignment="1">
      <alignment horizontal="center" vertical="center"/>
    </xf>
    <xf numFmtId="0" fontId="0" fillId="0" borderId="12" xfId="0" applyBorder="1" applyAlignment="1">
      <alignment horizontal="center" vertical="center"/>
    </xf>
    <xf numFmtId="0" fontId="0" fillId="0" borderId="0" xfId="0" applyAlignment="1">
      <alignment wrapText="1"/>
    </xf>
    <xf numFmtId="0" fontId="29" fillId="0" borderId="0" xfId="0" applyFont="1"/>
    <xf numFmtId="0" fontId="0" fillId="0" borderId="0" xfId="0" applyFill="1"/>
    <xf numFmtId="0" fontId="30" fillId="0" borderId="0" xfId="0" applyFont="1"/>
    <xf numFmtId="0" fontId="30" fillId="10" borderId="0" xfId="0" applyFont="1" applyFill="1" applyAlignment="1">
      <alignment horizontal="left" wrapText="1"/>
    </xf>
    <xf numFmtId="0" fontId="30" fillId="0" borderId="0" xfId="0" applyFont="1" applyAlignment="1"/>
    <xf numFmtId="0" fontId="30" fillId="0" borderId="0" xfId="0" applyFont="1" applyFill="1"/>
    <xf numFmtId="9" fontId="30" fillId="0" borderId="0" xfId="0" applyNumberFormat="1" applyFont="1"/>
    <xf numFmtId="0" fontId="30" fillId="0" borderId="0" xfId="0" quotePrefix="1" applyFont="1"/>
    <xf numFmtId="0" fontId="30" fillId="0" borderId="0" xfId="0" quotePrefix="1" applyFont="1" applyAlignment="1"/>
    <xf numFmtId="0" fontId="30" fillId="10" borderId="0" xfId="0" applyFont="1" applyFill="1" applyBorder="1" applyAlignment="1">
      <alignment horizontal="left" wrapText="1"/>
    </xf>
    <xf numFmtId="0" fontId="34" fillId="0" borderId="0" xfId="0" applyFont="1"/>
    <xf numFmtId="0" fontId="30" fillId="0" borderId="12" xfId="0" applyFont="1" applyBorder="1"/>
    <xf numFmtId="0" fontId="36" fillId="0" borderId="12" xfId="0" applyFont="1" applyBorder="1" applyAlignment="1">
      <alignment horizontal="center"/>
    </xf>
    <xf numFmtId="0" fontId="30" fillId="0" borderId="16" xfId="0" applyFont="1" applyBorder="1"/>
    <xf numFmtId="166" fontId="30" fillId="0" borderId="16" xfId="0" applyNumberFormat="1" applyFont="1" applyBorder="1"/>
    <xf numFmtId="0" fontId="30" fillId="0" borderId="26" xfId="0" applyFont="1" applyBorder="1"/>
    <xf numFmtId="44" fontId="30" fillId="0" borderId="27" xfId="2" applyFont="1" applyBorder="1"/>
    <xf numFmtId="0" fontId="30" fillId="0" borderId="28" xfId="0" applyFont="1" applyBorder="1"/>
    <xf numFmtId="166" fontId="30" fillId="0" borderId="29" xfId="0" applyNumberFormat="1" applyFont="1" applyBorder="1"/>
    <xf numFmtId="0" fontId="30" fillId="0" borderId="30" xfId="0" applyFont="1" applyBorder="1"/>
    <xf numFmtId="44" fontId="30" fillId="0" borderId="31" xfId="2" applyFont="1" applyBorder="1"/>
    <xf numFmtId="44" fontId="30" fillId="0" borderId="12" xfId="0" applyNumberFormat="1" applyFont="1" applyBorder="1"/>
    <xf numFmtId="44" fontId="30" fillId="0" borderId="12" xfId="2" applyFont="1" applyBorder="1"/>
    <xf numFmtId="0" fontId="36" fillId="0" borderId="12" xfId="0" applyFont="1" applyBorder="1" applyAlignment="1">
      <alignment horizontal="right"/>
    </xf>
    <xf numFmtId="44" fontId="36" fillId="0" borderId="12" xfId="0" applyNumberFormat="1" applyFont="1" applyBorder="1"/>
    <xf numFmtId="0" fontId="38" fillId="0" borderId="0" xfId="6" applyFont="1"/>
    <xf numFmtId="0" fontId="39" fillId="15" borderId="32" xfId="6" applyFont="1" applyFill="1" applyBorder="1" applyAlignment="1">
      <alignment horizontal="center" vertical="center"/>
    </xf>
    <xf numFmtId="0" fontId="39" fillId="15" borderId="33" xfId="6" applyFont="1" applyFill="1" applyBorder="1" applyAlignment="1">
      <alignment horizontal="center" vertical="center" wrapText="1"/>
    </xf>
    <xf numFmtId="0" fontId="39" fillId="15" borderId="33" xfId="6" applyFont="1" applyFill="1" applyBorder="1" applyAlignment="1">
      <alignment horizontal="center" vertical="center"/>
    </xf>
    <xf numFmtId="0" fontId="39" fillId="15" borderId="34" xfId="6" applyFont="1" applyFill="1" applyBorder="1" applyAlignment="1">
      <alignment horizontal="center" vertical="center" wrapText="1"/>
    </xf>
    <xf numFmtId="0" fontId="38" fillId="0" borderId="35" xfId="6" applyFont="1" applyBorder="1"/>
    <xf numFmtId="0" fontId="38" fillId="0" borderId="36" xfId="6" applyFont="1" applyBorder="1" applyAlignment="1">
      <alignment horizontal="center"/>
    </xf>
    <xf numFmtId="172" fontId="38" fillId="0" borderId="37" xfId="6" applyNumberFormat="1" applyFont="1" applyBorder="1"/>
    <xf numFmtId="0" fontId="38" fillId="0" borderId="38" xfId="6" applyNumberFormat="1" applyFont="1" applyBorder="1" applyAlignment="1">
      <alignment horizontal="center"/>
    </xf>
    <xf numFmtId="4" fontId="38" fillId="0" borderId="39" xfId="6" applyNumberFormat="1" applyFont="1" applyBorder="1"/>
    <xf numFmtId="0" fontId="38" fillId="0" borderId="40" xfId="6" applyFont="1" applyBorder="1" applyAlignment="1">
      <alignment horizontal="center"/>
    </xf>
    <xf numFmtId="43" fontId="38" fillId="0" borderId="40" xfId="1" applyFont="1" applyBorder="1"/>
    <xf numFmtId="43" fontId="38" fillId="0" borderId="41" xfId="1" applyFont="1" applyBorder="1"/>
    <xf numFmtId="0" fontId="38" fillId="0" borderId="0" xfId="6" applyFont="1" applyAlignment="1">
      <alignment horizontal="center" vertical="center"/>
    </xf>
    <xf numFmtId="0" fontId="38" fillId="0" borderId="42" xfId="6" applyFont="1" applyBorder="1"/>
    <xf numFmtId="0" fontId="38" fillId="0" borderId="43" xfId="6" applyFont="1" applyBorder="1" applyAlignment="1">
      <alignment horizontal="center"/>
    </xf>
    <xf numFmtId="172" fontId="38" fillId="0" borderId="44" xfId="6" applyNumberFormat="1" applyFont="1" applyBorder="1"/>
    <xf numFmtId="4" fontId="38" fillId="0" borderId="45" xfId="6" applyNumberFormat="1" applyFont="1" applyBorder="1"/>
    <xf numFmtId="0" fontId="38" fillId="0" borderId="38" xfId="6" applyFont="1" applyBorder="1" applyAlignment="1">
      <alignment horizontal="center"/>
    </xf>
    <xf numFmtId="43" fontId="38" fillId="0" borderId="38" xfId="1" applyFont="1" applyBorder="1"/>
    <xf numFmtId="43" fontId="38" fillId="0" borderId="0" xfId="1" applyFont="1" applyBorder="1"/>
    <xf numFmtId="4" fontId="40" fillId="0" borderId="0" xfId="6" applyNumberFormat="1" applyFont="1"/>
    <xf numFmtId="0" fontId="38" fillId="0" borderId="43" xfId="6" applyNumberFormat="1" applyFont="1" applyBorder="1" applyAlignment="1">
      <alignment horizontal="center"/>
    </xf>
    <xf numFmtId="0" fontId="38" fillId="0" borderId="46" xfId="6" applyFont="1" applyBorder="1"/>
    <xf numFmtId="0" fontId="38" fillId="0" borderId="47" xfId="6" applyFont="1" applyBorder="1" applyAlignment="1">
      <alignment horizontal="center"/>
    </xf>
    <xf numFmtId="172" fontId="38" fillId="0" borderId="48" xfId="6" applyNumberFormat="1" applyFont="1" applyBorder="1"/>
    <xf numFmtId="0" fontId="38" fillId="0" borderId="49" xfId="6" applyFont="1" applyBorder="1" applyAlignment="1">
      <alignment horizontal="center"/>
    </xf>
    <xf numFmtId="4" fontId="38" fillId="0" borderId="50" xfId="6" applyNumberFormat="1" applyFont="1" applyBorder="1"/>
    <xf numFmtId="43" fontId="38" fillId="0" borderId="49" xfId="1" applyFont="1" applyBorder="1"/>
    <xf numFmtId="43" fontId="38" fillId="0" borderId="51" xfId="1" applyFont="1" applyBorder="1"/>
    <xf numFmtId="0" fontId="38" fillId="0" borderId="0" xfId="6" applyNumberFormat="1" applyFont="1"/>
    <xf numFmtId="0" fontId="38" fillId="0" borderId="0" xfId="6" applyFont="1" applyBorder="1"/>
    <xf numFmtId="0" fontId="42" fillId="14" borderId="52" xfId="6" applyFont="1" applyFill="1" applyBorder="1" applyAlignment="1">
      <alignment horizontal="center" vertical="center" wrapText="1"/>
    </xf>
    <xf numFmtId="0" fontId="39" fillId="15" borderId="55" xfId="6" applyFont="1" applyFill="1" applyBorder="1" applyAlignment="1">
      <alignment horizontal="center" vertical="center" wrapText="1"/>
    </xf>
    <xf numFmtId="173" fontId="38" fillId="0" borderId="57" xfId="6" applyNumberFormat="1" applyFont="1" applyBorder="1" applyAlignment="1">
      <alignment vertical="center"/>
    </xf>
    <xf numFmtId="173" fontId="38" fillId="0" borderId="56" xfId="6" applyNumberFormat="1" applyFont="1" applyBorder="1" applyAlignment="1">
      <alignment vertical="center"/>
    </xf>
    <xf numFmtId="0" fontId="38" fillId="0" borderId="12" xfId="6" applyFont="1" applyBorder="1"/>
    <xf numFmtId="14" fontId="38" fillId="0" borderId="15" xfId="6" applyNumberFormat="1" applyFont="1" applyBorder="1"/>
    <xf numFmtId="0" fontId="1" fillId="0" borderId="0" xfId="6"/>
    <xf numFmtId="10" fontId="1" fillId="0" borderId="12" xfId="6" applyNumberFormat="1" applyBorder="1"/>
    <xf numFmtId="0" fontId="1" fillId="0" borderId="0" xfId="6" applyBorder="1"/>
    <xf numFmtId="0" fontId="45" fillId="14" borderId="0" xfId="6" applyFont="1" applyFill="1"/>
    <xf numFmtId="0" fontId="45" fillId="0" borderId="0" xfId="6" applyFont="1"/>
    <xf numFmtId="0" fontId="13" fillId="0" borderId="0" xfId="0" applyFont="1" applyAlignment="1">
      <alignment horizontal="center"/>
    </xf>
    <xf numFmtId="0" fontId="47" fillId="16" borderId="7" xfId="0" applyFont="1" applyFill="1" applyBorder="1" applyAlignment="1"/>
    <xf numFmtId="0" fontId="49" fillId="16" borderId="0" xfId="0" applyFont="1" applyFill="1" applyAlignment="1"/>
    <xf numFmtId="0" fontId="0" fillId="13" borderId="0" xfId="0" applyFill="1"/>
    <xf numFmtId="0" fontId="50" fillId="0" borderId="62" xfId="0" applyFont="1" applyBorder="1"/>
    <xf numFmtId="0" fontId="50" fillId="0" borderId="63" xfId="0" applyFont="1" applyBorder="1"/>
    <xf numFmtId="0" fontId="0" fillId="0" borderId="0" xfId="0" applyAlignment="1">
      <alignment vertical="center" wrapText="1"/>
    </xf>
    <xf numFmtId="0" fontId="50" fillId="0" borderId="64" xfId="0" applyFont="1" applyBorder="1"/>
    <xf numFmtId="0" fontId="13" fillId="4" borderId="0" xfId="0" applyFont="1" applyFill="1" applyAlignment="1">
      <alignment horizontal="center"/>
    </xf>
    <xf numFmtId="0" fontId="4" fillId="0" borderId="0" xfId="7" applyFont="1"/>
    <xf numFmtId="0" fontId="58" fillId="0" borderId="68" xfId="7" applyFont="1" applyBorder="1"/>
    <xf numFmtId="0" fontId="11" fillId="0" borderId="69" xfId="7" applyFont="1" applyBorder="1"/>
    <xf numFmtId="0" fontId="11" fillId="0" borderId="0" xfId="7" applyFont="1"/>
    <xf numFmtId="0" fontId="59" fillId="0" borderId="70" xfId="7" applyFont="1" applyBorder="1"/>
    <xf numFmtId="0" fontId="11" fillId="0" borderId="71" xfId="7" applyFont="1" applyBorder="1"/>
    <xf numFmtId="0" fontId="4" fillId="0" borderId="0" xfId="7" applyFont="1" applyBorder="1"/>
    <xf numFmtId="0" fontId="59" fillId="0" borderId="72" xfId="7" applyFont="1" applyBorder="1"/>
    <xf numFmtId="0" fontId="11" fillId="0" borderId="73" xfId="7" applyFont="1" applyBorder="1"/>
    <xf numFmtId="0" fontId="11" fillId="0" borderId="0" xfId="7" applyFont="1" applyBorder="1"/>
    <xf numFmtId="0" fontId="5" fillId="0" borderId="0" xfId="7" applyFont="1" applyBorder="1"/>
    <xf numFmtId="0" fontId="60" fillId="0" borderId="0" xfId="7" applyFont="1" applyAlignment="1">
      <alignment horizontal="left" indent="3"/>
    </xf>
    <xf numFmtId="0" fontId="61" fillId="0" borderId="0" xfId="7" applyFont="1" applyAlignment="1"/>
    <xf numFmtId="0" fontId="61" fillId="0" borderId="0" xfId="7" applyFont="1"/>
    <xf numFmtId="174" fontId="62" fillId="13" borderId="74" xfId="7" applyNumberFormat="1" applyFont="1" applyFill="1" applyBorder="1"/>
    <xf numFmtId="14" fontId="11" fillId="0" borderId="0" xfId="7" quotePrefix="1" applyNumberFormat="1" applyFont="1" applyBorder="1"/>
    <xf numFmtId="0" fontId="63" fillId="0" borderId="0" xfId="7" applyFont="1" applyBorder="1"/>
    <xf numFmtId="0" fontId="61" fillId="0" borderId="0" xfId="7" applyFont="1" applyAlignment="1">
      <alignment horizontal="left" indent="3"/>
    </xf>
    <xf numFmtId="0" fontId="61" fillId="0" borderId="0" xfId="7" applyFont="1" applyBorder="1"/>
    <xf numFmtId="0" fontId="60" fillId="0" borderId="0" xfId="7" applyFont="1" applyBorder="1" applyAlignment="1">
      <alignment horizontal="left" indent="3"/>
    </xf>
    <xf numFmtId="0" fontId="61" fillId="0" borderId="0" xfId="7" applyFont="1" applyBorder="1" applyAlignment="1">
      <alignment horizontal="center" vertical="center"/>
    </xf>
    <xf numFmtId="0" fontId="64" fillId="0" borderId="0" xfId="7" applyFont="1" applyBorder="1"/>
    <xf numFmtId="0" fontId="11" fillId="0" borderId="74" xfId="7" applyFont="1" applyBorder="1" applyAlignment="1">
      <alignment horizontal="center"/>
    </xf>
    <xf numFmtId="0" fontId="11" fillId="0" borderId="74" xfId="7" applyFont="1" applyBorder="1" applyAlignment="1">
      <alignment horizontal="centerContinuous"/>
    </xf>
    <xf numFmtId="0" fontId="4" fillId="0" borderId="74" xfId="7" applyFont="1" applyBorder="1" applyAlignment="1">
      <alignment horizontal="center"/>
    </xf>
    <xf numFmtId="0" fontId="65" fillId="13" borderId="74" xfId="7" applyFont="1" applyFill="1" applyBorder="1" applyAlignment="1">
      <alignment horizontal="center"/>
    </xf>
    <xf numFmtId="0" fontId="11" fillId="13" borderId="74" xfId="7" applyFont="1" applyFill="1" applyBorder="1"/>
    <xf numFmtId="0" fontId="63" fillId="0" borderId="74" xfId="7" applyFont="1" applyBorder="1" applyAlignment="1">
      <alignment horizontal="center" vertical="center"/>
    </xf>
    <xf numFmtId="175" fontId="4" fillId="13" borderId="74" xfId="7" applyNumberFormat="1" applyFont="1" applyFill="1" applyBorder="1"/>
    <xf numFmtId="0" fontId="66" fillId="0" borderId="0" xfId="7" applyFont="1"/>
    <xf numFmtId="0" fontId="67" fillId="0" borderId="0" xfId="7" applyFont="1"/>
    <xf numFmtId="0" fontId="13" fillId="4" borderId="0" xfId="0" applyFont="1" applyFill="1"/>
    <xf numFmtId="0" fontId="5" fillId="0" borderId="74" xfId="7" applyFont="1" applyBorder="1"/>
    <xf numFmtId="0" fontId="11" fillId="0" borderId="74" xfId="7" applyFont="1" applyBorder="1"/>
    <xf numFmtId="9" fontId="11" fillId="0" borderId="74" xfId="7" applyNumberFormat="1" applyFont="1" applyBorder="1"/>
    <xf numFmtId="43" fontId="4" fillId="13" borderId="74" xfId="1" applyFont="1" applyFill="1" applyBorder="1"/>
    <xf numFmtId="0" fontId="11" fillId="0" borderId="0" xfId="7" applyFont="1" applyBorder="1" applyAlignment="1">
      <alignment horizontal="centerContinuous" vertical="center"/>
    </xf>
    <xf numFmtId="0" fontId="5" fillId="0" borderId="75" xfId="7" applyFont="1" applyBorder="1" applyAlignment="1">
      <alignment horizontal="centerContinuous" vertical="center"/>
    </xf>
    <xf numFmtId="0" fontId="67" fillId="0" borderId="76" xfId="7" applyFont="1" applyBorder="1" applyAlignment="1">
      <alignment horizontal="centerContinuous"/>
    </xf>
    <xf numFmtId="0" fontId="63" fillId="4" borderId="0" xfId="7" applyFont="1" applyFill="1"/>
    <xf numFmtId="0" fontId="4" fillId="4" borderId="0" xfId="7" applyFont="1" applyFill="1"/>
    <xf numFmtId="0" fontId="5" fillId="4" borderId="0" xfId="7" applyFont="1" applyFill="1"/>
    <xf numFmtId="0" fontId="69" fillId="4" borderId="0" xfId="0" applyFont="1" applyFill="1"/>
    <xf numFmtId="0" fontId="6" fillId="0" borderId="0" xfId="8"/>
    <xf numFmtId="4" fontId="0" fillId="0" borderId="0" xfId="9" applyNumberFormat="1" applyFont="1"/>
    <xf numFmtId="0" fontId="12" fillId="0" borderId="0" xfId="8" applyFont="1"/>
    <xf numFmtId="0" fontId="12" fillId="0" borderId="0" xfId="8" applyFont="1" applyAlignment="1">
      <alignment horizontal="center"/>
    </xf>
    <xf numFmtId="0" fontId="70" fillId="0" borderId="0" xfId="8" applyFont="1"/>
    <xf numFmtId="0" fontId="22" fillId="0" borderId="0" xfId="8" applyFont="1"/>
    <xf numFmtId="3" fontId="0" fillId="13" borderId="77" xfId="0" applyNumberFormat="1" applyFont="1" applyFill="1" applyBorder="1" applyAlignment="1">
      <alignment vertical="center"/>
    </xf>
    <xf numFmtId="3" fontId="0" fillId="13" borderId="78" xfId="0" applyNumberFormat="1" applyFont="1" applyFill="1" applyBorder="1" applyAlignment="1">
      <alignment vertical="center"/>
    </xf>
    <xf numFmtId="0" fontId="71" fillId="13" borderId="79" xfId="0" applyFont="1" applyFill="1" applyBorder="1" applyAlignment="1">
      <alignment horizontal="left" vertical="center"/>
    </xf>
    <xf numFmtId="3" fontId="0" fillId="0" borderId="12" xfId="0" applyNumberFormat="1" applyFill="1" applyBorder="1" applyAlignment="1">
      <alignment vertical="center"/>
    </xf>
    <xf numFmtId="0" fontId="13" fillId="0" borderId="12" xfId="0" applyFont="1" applyBorder="1" applyAlignment="1">
      <alignment vertical="center"/>
    </xf>
    <xf numFmtId="0" fontId="71" fillId="13" borderId="80" xfId="0" applyFont="1" applyFill="1" applyBorder="1" applyAlignment="1">
      <alignment horizontal="center" vertical="center"/>
    </xf>
    <xf numFmtId="0" fontId="72" fillId="0" borderId="12" xfId="0" applyFont="1" applyFill="1" applyBorder="1" applyAlignment="1">
      <alignment horizontal="left" vertical="center"/>
    </xf>
    <xf numFmtId="3" fontId="28" fillId="11" borderId="77" xfId="0" applyNumberFormat="1" applyFont="1" applyFill="1" applyBorder="1" applyAlignment="1">
      <alignment vertical="center"/>
    </xf>
    <xf numFmtId="3" fontId="28" fillId="11" borderId="78" xfId="0" applyNumberFormat="1" applyFont="1" applyFill="1" applyBorder="1" applyAlignment="1">
      <alignment vertical="center"/>
    </xf>
    <xf numFmtId="0" fontId="73" fillId="11" borderId="79" xfId="0" applyFont="1" applyFill="1" applyBorder="1" applyAlignment="1">
      <alignment horizontal="left" vertical="center"/>
    </xf>
    <xf numFmtId="0" fontId="73" fillId="11" borderId="80" xfId="0" applyFont="1" applyFill="1" applyBorder="1" applyAlignment="1">
      <alignment horizontal="center" vertical="center"/>
    </xf>
    <xf numFmtId="3" fontId="0" fillId="4" borderId="77" xfId="0" applyNumberFormat="1" applyFont="1" applyFill="1" applyBorder="1" applyAlignment="1">
      <alignment vertical="center"/>
    </xf>
    <xf numFmtId="3" fontId="0" fillId="4" borderId="78" xfId="0" applyNumberFormat="1" applyFont="1" applyFill="1" applyBorder="1" applyAlignment="1">
      <alignment vertical="center"/>
    </xf>
    <xf numFmtId="0" fontId="71" fillId="4" borderId="79" xfId="0" applyFont="1" applyFill="1" applyBorder="1" applyAlignment="1">
      <alignment horizontal="left" vertical="center"/>
    </xf>
    <xf numFmtId="3" fontId="0" fillId="0" borderId="81" xfId="0" applyNumberFormat="1" applyFill="1" applyBorder="1" applyAlignment="1">
      <alignment vertical="center"/>
    </xf>
    <xf numFmtId="0" fontId="71" fillId="4" borderId="80" xfId="0" applyFont="1" applyFill="1" applyBorder="1" applyAlignment="1">
      <alignment horizontal="center" vertical="center"/>
    </xf>
    <xf numFmtId="0" fontId="13" fillId="0" borderId="12" xfId="0" applyFont="1" applyFill="1" applyBorder="1" applyAlignment="1">
      <alignment horizontal="left" vertical="center"/>
    </xf>
    <xf numFmtId="3" fontId="0" fillId="13" borderId="12" xfId="0" applyNumberFormat="1" applyFill="1" applyBorder="1" applyAlignment="1">
      <alignment vertical="center"/>
    </xf>
    <xf numFmtId="0" fontId="13" fillId="13" borderId="12" xfId="0" applyFont="1" applyFill="1" applyBorder="1" applyAlignment="1">
      <alignment horizontal="left" vertical="center"/>
    </xf>
    <xf numFmtId="3" fontId="0" fillId="11" borderId="12" xfId="0" applyNumberFormat="1" applyFill="1" applyBorder="1" applyAlignment="1">
      <alignment vertical="center"/>
    </xf>
    <xf numFmtId="0" fontId="13" fillId="11" borderId="12" xfId="0" applyFont="1" applyFill="1" applyBorder="1" applyAlignment="1">
      <alignment horizontal="left" vertical="center"/>
    </xf>
    <xf numFmtId="3" fontId="0" fillId="4" borderId="12" xfId="0" applyNumberFormat="1" applyFill="1" applyBorder="1" applyAlignment="1">
      <alignment vertical="center"/>
    </xf>
    <xf numFmtId="0" fontId="13" fillId="4" borderId="12" xfId="0" applyFont="1" applyFill="1" applyBorder="1" applyAlignment="1">
      <alignment horizontal="left" vertical="center"/>
    </xf>
    <xf numFmtId="0" fontId="12" fillId="17" borderId="31" xfId="0" applyFont="1" applyFill="1" applyBorder="1" applyAlignment="1">
      <alignment horizontal="center" vertical="center"/>
    </xf>
    <xf numFmtId="0" fontId="12" fillId="17" borderId="80" xfId="0" applyFont="1" applyFill="1" applyBorder="1" applyAlignment="1">
      <alignment horizontal="center" vertical="center"/>
    </xf>
    <xf numFmtId="0" fontId="75" fillId="18" borderId="0" xfId="0" applyFont="1" applyFill="1"/>
    <xf numFmtId="0" fontId="76" fillId="18" borderId="0" xfId="0" applyFont="1" applyFill="1"/>
    <xf numFmtId="0" fontId="77" fillId="18" borderId="0" xfId="0" applyFont="1" applyFill="1" applyAlignment="1">
      <alignment horizontal="left" vertical="center"/>
    </xf>
    <xf numFmtId="0" fontId="78" fillId="0" borderId="0" xfId="0" applyFont="1" applyFill="1" applyAlignment="1">
      <alignment horizontal="left" vertical="center"/>
    </xf>
    <xf numFmtId="0" fontId="78" fillId="19" borderId="0" xfId="0" applyFont="1" applyFill="1" applyAlignment="1">
      <alignment vertical="center"/>
    </xf>
    <xf numFmtId="0" fontId="71" fillId="13" borderId="31" xfId="0" applyFont="1" applyFill="1" applyBorder="1" applyAlignment="1">
      <alignment horizontal="center" vertical="center"/>
    </xf>
    <xf numFmtId="0" fontId="73" fillId="11" borderId="31" xfId="0" applyFont="1" applyFill="1" applyBorder="1" applyAlignment="1">
      <alignment horizontal="center" vertical="center"/>
    </xf>
    <xf numFmtId="0" fontId="71" fillId="4" borderId="31" xfId="0" applyFont="1" applyFill="1" applyBorder="1" applyAlignment="1">
      <alignment horizontal="center" vertical="center"/>
    </xf>
    <xf numFmtId="0" fontId="12" fillId="9" borderId="31" xfId="0" applyFont="1" applyFill="1" applyBorder="1" applyAlignment="1">
      <alignment horizontal="center" vertical="center"/>
    </xf>
    <xf numFmtId="0" fontId="12" fillId="9" borderId="80" xfId="0" applyFont="1" applyFill="1" applyBorder="1" applyAlignment="1">
      <alignment horizontal="center" vertical="center"/>
    </xf>
    <xf numFmtId="0" fontId="75" fillId="5" borderId="0" xfId="0" applyFont="1" applyFill="1"/>
    <xf numFmtId="0" fontId="76" fillId="5" borderId="0" xfId="0" applyFont="1" applyFill="1"/>
    <xf numFmtId="0" fontId="77" fillId="5" borderId="0" xfId="0" applyFont="1" applyFill="1" applyAlignment="1">
      <alignment horizontal="left" vertical="center"/>
    </xf>
    <xf numFmtId="0" fontId="75" fillId="20" borderId="0" xfId="0" applyFont="1" applyFill="1"/>
    <xf numFmtId="0" fontId="76" fillId="20" borderId="0" xfId="0" applyFont="1" applyFill="1"/>
    <xf numFmtId="0" fontId="77" fillId="20" borderId="0" xfId="0" applyFont="1" applyFill="1" applyAlignment="1">
      <alignment horizontal="left" vertical="center"/>
    </xf>
    <xf numFmtId="0" fontId="79" fillId="0" borderId="0" xfId="10" applyFont="1" applyAlignment="1">
      <alignment horizontal="centerContinuous"/>
    </xf>
    <xf numFmtId="0" fontId="80" fillId="0" borderId="0" xfId="10" applyFont="1" applyAlignment="1">
      <alignment horizontal="centerContinuous"/>
    </xf>
    <xf numFmtId="0" fontId="64" fillId="0" borderId="0" xfId="10" applyFont="1"/>
    <xf numFmtId="0" fontId="4" fillId="0" borderId="0" xfId="10" applyFont="1"/>
    <xf numFmtId="0" fontId="10" fillId="21" borderId="0" xfId="10" applyFont="1" applyFill="1" applyBorder="1" applyAlignment="1">
      <alignment horizontal="centerContinuous" vertical="center"/>
    </xf>
    <xf numFmtId="0" fontId="81" fillId="21" borderId="0" xfId="10" applyFont="1" applyFill="1" applyBorder="1" applyAlignment="1">
      <alignment horizontal="centerContinuous" vertical="center"/>
    </xf>
    <xf numFmtId="0" fontId="82" fillId="21" borderId="0" xfId="10" applyFont="1" applyFill="1" applyBorder="1" applyAlignment="1">
      <alignment horizontal="centerContinuous" vertical="center"/>
    </xf>
    <xf numFmtId="0" fontId="82" fillId="21" borderId="0" xfId="10" applyFont="1" applyFill="1" applyBorder="1" applyAlignment="1">
      <alignment horizontal="center" vertical="center"/>
    </xf>
    <xf numFmtId="0" fontId="1" fillId="0" borderId="12" xfId="6" applyBorder="1"/>
    <xf numFmtId="0" fontId="82" fillId="21" borderId="12" xfId="10" applyFont="1" applyFill="1" applyBorder="1" applyAlignment="1">
      <alignment horizontal="center" vertical="center"/>
    </xf>
    <xf numFmtId="0" fontId="4" fillId="0" borderId="0" xfId="10" applyFont="1" applyAlignment="1">
      <alignment horizontal="left"/>
    </xf>
    <xf numFmtId="0" fontId="4" fillId="0" borderId="0" xfId="10" applyFont="1" applyAlignment="1">
      <alignment horizontal="center"/>
    </xf>
    <xf numFmtId="14" fontId="4" fillId="0" borderId="0" xfId="10" applyNumberFormat="1" applyFont="1" applyAlignment="1">
      <alignment horizontal="center"/>
    </xf>
    <xf numFmtId="16" fontId="4" fillId="0" borderId="0" xfId="10" applyNumberFormat="1" applyFont="1" applyAlignment="1">
      <alignment horizontal="left"/>
    </xf>
    <xf numFmtId="0" fontId="4" fillId="0" borderId="12" xfId="10" applyFont="1" applyBorder="1" applyAlignment="1">
      <alignment horizontal="left"/>
    </xf>
    <xf numFmtId="0" fontId="1" fillId="4" borderId="12" xfId="6" applyFill="1" applyBorder="1"/>
    <xf numFmtId="0" fontId="83" fillId="0" borderId="0" xfId="0" applyFont="1" applyAlignment="1">
      <alignment vertical="center" wrapText="1"/>
    </xf>
    <xf numFmtId="0" fontId="84" fillId="0" borderId="0" xfId="0" applyFont="1" applyAlignment="1"/>
    <xf numFmtId="0" fontId="87" fillId="22" borderId="0" xfId="0" applyFont="1" applyFill="1" applyAlignment="1">
      <alignment horizontal="center" vertical="center"/>
    </xf>
    <xf numFmtId="0" fontId="87" fillId="22" borderId="82" xfId="0" applyFont="1" applyFill="1" applyBorder="1" applyAlignment="1">
      <alignment horizontal="center" vertical="center"/>
    </xf>
    <xf numFmtId="0" fontId="88" fillId="0" borderId="83" xfId="0" applyFont="1" applyBorder="1" applyAlignment="1">
      <alignment horizontal="center" vertical="center" wrapText="1"/>
    </xf>
    <xf numFmtId="0" fontId="88" fillId="0" borderId="84" xfId="0" applyFont="1" applyBorder="1" applyAlignment="1">
      <alignment horizontal="center" vertical="center" wrapText="1"/>
    </xf>
    <xf numFmtId="0" fontId="88" fillId="0" borderId="64" xfId="0" applyFont="1" applyBorder="1" applyAlignment="1">
      <alignment horizontal="center" vertical="center" wrapText="1"/>
    </xf>
    <xf numFmtId="0" fontId="88" fillId="0" borderId="11" xfId="0" applyFont="1" applyBorder="1" applyAlignment="1">
      <alignment horizontal="justify" vertical="center" wrapText="1"/>
    </xf>
    <xf numFmtId="0" fontId="86" fillId="0" borderId="0" xfId="0" applyFont="1" applyFill="1" applyAlignment="1"/>
    <xf numFmtId="0" fontId="85" fillId="0" borderId="0" xfId="11" quotePrefix="1"/>
    <xf numFmtId="0" fontId="85" fillId="0" borderId="0" xfId="11" quotePrefix="1" applyAlignment="1">
      <alignment horizontal="left"/>
    </xf>
    <xf numFmtId="0" fontId="85" fillId="0" borderId="0" xfId="11" applyAlignment="1">
      <alignment horizontal="left"/>
    </xf>
    <xf numFmtId="0" fontId="89" fillId="7" borderId="85" xfId="12" applyFont="1" applyFill="1" applyBorder="1" applyAlignment="1">
      <alignment horizontal="centerContinuous" vertical="center"/>
    </xf>
    <xf numFmtId="0" fontId="89" fillId="7" borderId="86" xfId="12" applyFont="1" applyFill="1" applyBorder="1" applyAlignment="1">
      <alignment horizontal="centerContinuous" vertical="center"/>
    </xf>
    <xf numFmtId="0" fontId="89" fillId="7" borderId="87" xfId="12" applyFont="1" applyFill="1" applyBorder="1" applyAlignment="1">
      <alignment horizontal="centerContinuous" vertical="center"/>
    </xf>
    <xf numFmtId="0" fontId="6" fillId="0" borderId="0" xfId="12"/>
    <xf numFmtId="0" fontId="90" fillId="0" borderId="0" xfId="12" applyFont="1" applyAlignment="1">
      <alignment vertical="center"/>
    </xf>
    <xf numFmtId="0" fontId="6" fillId="7" borderId="12" xfId="12" applyFill="1" applyBorder="1" applyAlignment="1">
      <alignment horizontal="center"/>
    </xf>
    <xf numFmtId="167" fontId="6" fillId="0" borderId="12" xfId="13" applyNumberFormat="1" applyFont="1" applyBorder="1"/>
    <xf numFmtId="177" fontId="6" fillId="0" borderId="0" xfId="13" applyFont="1"/>
    <xf numFmtId="0" fontId="6" fillId="7" borderId="13" xfId="12" applyFill="1" applyBorder="1" applyAlignment="1">
      <alignment horizontal="centerContinuous"/>
    </xf>
    <xf numFmtId="14" fontId="6" fillId="7" borderId="14" xfId="12" applyNumberFormat="1" applyFill="1" applyBorder="1" applyAlignment="1">
      <alignment horizontal="centerContinuous"/>
    </xf>
    <xf numFmtId="14" fontId="6" fillId="0" borderId="83" xfId="12" applyNumberFormat="1" applyFill="1" applyBorder="1" applyAlignment="1">
      <alignment horizontal="left"/>
    </xf>
    <xf numFmtId="0" fontId="91" fillId="0" borderId="12" xfId="12" applyFont="1" applyBorder="1" applyAlignment="1">
      <alignment horizontal="center" vertical="center"/>
    </xf>
    <xf numFmtId="0" fontId="91" fillId="0" borderId="12" xfId="12" applyFont="1" applyBorder="1" applyAlignment="1">
      <alignment horizontal="center" vertical="center" wrapText="1"/>
    </xf>
    <xf numFmtId="0" fontId="91" fillId="7" borderId="12" xfId="12" applyFont="1" applyFill="1" applyBorder="1" applyAlignment="1">
      <alignment horizontal="center" vertical="center"/>
    </xf>
    <xf numFmtId="0" fontId="91" fillId="7" borderId="30" xfId="12" applyFont="1" applyFill="1" applyBorder="1" applyAlignment="1">
      <alignment horizontal="center" vertical="center" wrapText="1"/>
    </xf>
    <xf numFmtId="0" fontId="6" fillId="0" borderId="13" xfId="12" applyBorder="1" applyAlignment="1">
      <alignment horizontal="centerContinuous"/>
    </xf>
    <xf numFmtId="0" fontId="6" fillId="0" borderId="15" xfId="12" applyBorder="1" applyAlignment="1">
      <alignment horizontal="centerContinuous"/>
    </xf>
    <xf numFmtId="0" fontId="6" fillId="0" borderId="12" xfId="12" applyBorder="1" applyAlignment="1">
      <alignment horizontal="center"/>
    </xf>
    <xf numFmtId="0" fontId="6" fillId="0" borderId="12" xfId="12" applyBorder="1"/>
    <xf numFmtId="9" fontId="6" fillId="0" borderId="12" xfId="12" applyNumberFormat="1" applyBorder="1" applyAlignment="1">
      <alignment horizontal="center"/>
    </xf>
    <xf numFmtId="178" fontId="6" fillId="0" borderId="12" xfId="12" applyNumberFormat="1" applyBorder="1" applyAlignment="1">
      <alignment horizontal="right"/>
    </xf>
    <xf numFmtId="9" fontId="6" fillId="0" borderId="12" xfId="14" applyFont="1" applyBorder="1" applyAlignment="1">
      <alignment horizontal="center"/>
    </xf>
    <xf numFmtId="0" fontId="12" fillId="7" borderId="13" xfId="12" applyFont="1" applyFill="1" applyBorder="1" applyAlignment="1">
      <alignment horizontal="centerContinuous"/>
    </xf>
    <xf numFmtId="0" fontId="6" fillId="7" borderId="14" xfId="12" applyFill="1" applyBorder="1" applyAlignment="1">
      <alignment horizontal="centerContinuous"/>
    </xf>
    <xf numFmtId="0" fontId="6" fillId="7" borderId="15" xfId="12" applyFill="1" applyBorder="1" applyAlignment="1">
      <alignment horizontal="centerContinuous"/>
    </xf>
    <xf numFmtId="0" fontId="92" fillId="0" borderId="12" xfId="12" applyFont="1" applyBorder="1" applyAlignment="1">
      <alignment horizontal="center"/>
    </xf>
    <xf numFmtId="14" fontId="6" fillId="0" borderId="88" xfId="12" applyNumberFormat="1" applyBorder="1"/>
    <xf numFmtId="0" fontId="6" fillId="0" borderId="88" xfId="12" applyBorder="1"/>
    <xf numFmtId="0" fontId="6" fillId="0" borderId="88" xfId="12" applyBorder="1" applyAlignment="1">
      <alignment horizontal="center"/>
    </xf>
    <xf numFmtId="167" fontId="6" fillId="0" borderId="88" xfId="13" applyNumberFormat="1" applyFont="1" applyBorder="1"/>
    <xf numFmtId="0" fontId="93" fillId="0" borderId="0" xfId="15" applyFont="1"/>
    <xf numFmtId="0" fontId="26" fillId="0" borderId="0" xfId="15"/>
    <xf numFmtId="0" fontId="26" fillId="8" borderId="12" xfId="15" applyFill="1" applyBorder="1" applyAlignment="1">
      <alignment horizontal="center" vertical="center"/>
    </xf>
    <xf numFmtId="0" fontId="26" fillId="0" borderId="0" xfId="15" applyAlignment="1">
      <alignment vertical="center"/>
    </xf>
    <xf numFmtId="0" fontId="26" fillId="0" borderId="12" xfId="15" applyBorder="1" applyAlignment="1">
      <alignment horizontal="center"/>
    </xf>
    <xf numFmtId="0" fontId="26" fillId="0" borderId="12" xfId="15" applyBorder="1"/>
    <xf numFmtId="176" fontId="0" fillId="0" borderId="12" xfId="16" applyFont="1" applyBorder="1" applyAlignment="1">
      <alignment horizontal="center"/>
    </xf>
    <xf numFmtId="0" fontId="26" fillId="8" borderId="12" xfId="15" applyFill="1" applyBorder="1" applyAlignment="1">
      <alignment horizontal="center"/>
    </xf>
    <xf numFmtId="0" fontId="26" fillId="8" borderId="12" xfId="15" applyFill="1" applyBorder="1"/>
    <xf numFmtId="0" fontId="26" fillId="0" borderId="0" xfId="15" applyAlignment="1">
      <alignment horizontal="centerContinuous"/>
    </xf>
    <xf numFmtId="0" fontId="6" fillId="0" borderId="0" xfId="15" applyFont="1" applyAlignment="1">
      <alignment horizontal="centerContinuous"/>
    </xf>
    <xf numFmtId="0" fontId="6" fillId="0" borderId="0" xfId="15" applyFont="1"/>
    <xf numFmtId="0" fontId="12" fillId="0" borderId="12" xfId="15" applyFont="1" applyBorder="1" applyAlignment="1">
      <alignment horizontal="center" vertical="center" wrapText="1"/>
    </xf>
    <xf numFmtId="0" fontId="6" fillId="0" borderId="12" xfId="15" applyFont="1" applyBorder="1" applyAlignment="1">
      <alignment vertical="center"/>
    </xf>
    <xf numFmtId="169" fontId="6" fillId="0" borderId="12" xfId="15" applyNumberFormat="1" applyFont="1" applyBorder="1" applyAlignment="1">
      <alignment horizontal="center" vertical="center"/>
    </xf>
    <xf numFmtId="169" fontId="6" fillId="0" borderId="12" xfId="15" applyNumberFormat="1" applyFont="1" applyFill="1" applyBorder="1" applyAlignment="1">
      <alignment horizontal="center" vertical="center"/>
    </xf>
    <xf numFmtId="0" fontId="6" fillId="0" borderId="12" xfId="15" applyFont="1" applyBorder="1"/>
    <xf numFmtId="0" fontId="6" fillId="0" borderId="0" xfId="15" applyFont="1" applyBorder="1" applyAlignment="1">
      <alignment vertical="center"/>
    </xf>
    <xf numFmtId="169" fontId="6" fillId="0" borderId="0" xfId="15" applyNumberFormat="1" applyFont="1" applyBorder="1" applyAlignment="1">
      <alignment horizontal="center" vertical="center"/>
    </xf>
    <xf numFmtId="0" fontId="6" fillId="0" borderId="0" xfId="15" applyFont="1" applyBorder="1"/>
    <xf numFmtId="0" fontId="22" fillId="0" borderId="0" xfId="15" applyFont="1"/>
    <xf numFmtId="0" fontId="6" fillId="0" borderId="12" xfId="15" applyFont="1" applyBorder="1" applyAlignment="1">
      <alignment horizontal="center"/>
    </xf>
    <xf numFmtId="176" fontId="6" fillId="0" borderId="12" xfId="16" applyFont="1" applyBorder="1"/>
    <xf numFmtId="168" fontId="6" fillId="0" borderId="12" xfId="15" applyNumberFormat="1" applyFont="1" applyBorder="1"/>
    <xf numFmtId="10" fontId="6" fillId="0" borderId="12" xfId="15" applyNumberFormat="1" applyFont="1" applyBorder="1"/>
    <xf numFmtId="0" fontId="12" fillId="0" borderId="0" xfId="15" applyFont="1"/>
    <xf numFmtId="10" fontId="6" fillId="0" borderId="12" xfId="15" applyNumberFormat="1" applyFont="1" applyBorder="1" applyAlignment="1">
      <alignment horizontal="center" vertical="center"/>
    </xf>
    <xf numFmtId="10" fontId="6" fillId="0" borderId="12" xfId="15" applyNumberFormat="1" applyFont="1" applyBorder="1" applyAlignment="1">
      <alignment horizontal="center"/>
    </xf>
    <xf numFmtId="0" fontId="22" fillId="0" borderId="0" xfId="17" applyFont="1" applyBorder="1" applyAlignment="1">
      <alignment horizontal="centerContinuous" vertical="center"/>
    </xf>
    <xf numFmtId="0" fontId="23" fillId="0" borderId="0" xfId="17" applyFont="1" applyBorder="1" applyAlignment="1">
      <alignment horizontal="centerContinuous"/>
    </xf>
    <xf numFmtId="0" fontId="23" fillId="0" borderId="0" xfId="17" applyFont="1"/>
    <xf numFmtId="0" fontId="95" fillId="23" borderId="12" xfId="17" applyFont="1" applyFill="1" applyBorder="1" applyAlignment="1">
      <alignment horizontal="center"/>
    </xf>
    <xf numFmtId="0" fontId="96" fillId="0" borderId="0" xfId="17" applyFont="1"/>
    <xf numFmtId="0" fontId="23" fillId="0" borderId="0" xfId="17" applyFont="1" applyAlignment="1">
      <alignment horizontal="centerContinuous"/>
    </xf>
    <xf numFmtId="0" fontId="24" fillId="0" borderId="0" xfId="17" applyFont="1"/>
    <xf numFmtId="0" fontId="24" fillId="23" borderId="12" xfId="17" applyFont="1" applyFill="1" applyBorder="1" applyAlignment="1">
      <alignment horizontal="center" vertical="center" wrapText="1"/>
    </xf>
    <xf numFmtId="0" fontId="23" fillId="0" borderId="12" xfId="17" applyFont="1" applyBorder="1" applyAlignment="1">
      <alignment horizontal="center"/>
    </xf>
    <xf numFmtId="4" fontId="23" fillId="0" borderId="12" xfId="17" applyNumberFormat="1" applyFont="1" applyBorder="1"/>
    <xf numFmtId="10" fontId="23" fillId="0" borderId="12" xfId="18" applyNumberFormat="1" applyFont="1" applyBorder="1"/>
    <xf numFmtId="0" fontId="23" fillId="0" borderId="0" xfId="17" applyFont="1" applyAlignment="1">
      <alignment horizontal="left"/>
    </xf>
    <xf numFmtId="165" fontId="23" fillId="0" borderId="0" xfId="19" applyNumberFormat="1" applyFont="1" applyAlignment="1">
      <alignment horizontal="center"/>
    </xf>
    <xf numFmtId="0" fontId="23" fillId="0" borderId="0" xfId="19" applyNumberFormat="1" applyFont="1" applyAlignment="1">
      <alignment horizontal="left"/>
    </xf>
    <xf numFmtId="165" fontId="23" fillId="0" borderId="0" xfId="19" applyNumberFormat="1" applyFont="1"/>
    <xf numFmtId="0" fontId="23" fillId="0" borderId="12" xfId="17" applyFont="1" applyBorder="1" applyAlignment="1">
      <alignment horizontal="left"/>
    </xf>
    <xf numFmtId="9" fontId="23" fillId="0" borderId="0" xfId="17" applyNumberFormat="1" applyFont="1"/>
    <xf numFmtId="10" fontId="23" fillId="0" borderId="0" xfId="17" applyNumberFormat="1" applyFont="1"/>
    <xf numFmtId="0" fontId="24" fillId="0" borderId="0" xfId="20" applyFont="1" applyAlignment="1">
      <alignment horizontal="centerContinuous"/>
    </xf>
    <xf numFmtId="0" fontId="23" fillId="0" borderId="0" xfId="20" applyFont="1" applyAlignment="1">
      <alignment horizontal="centerContinuous"/>
    </xf>
    <xf numFmtId="0" fontId="23" fillId="0" borderId="0" xfId="20" applyFont="1"/>
    <xf numFmtId="0" fontId="24" fillId="23" borderId="12" xfId="20" applyFont="1" applyFill="1" applyBorder="1" applyAlignment="1">
      <alignment horizontal="center" vertical="center" wrapText="1"/>
    </xf>
    <xf numFmtId="0" fontId="23" fillId="24" borderId="12" xfId="20" applyFont="1" applyFill="1" applyBorder="1" applyAlignment="1">
      <alignment vertical="center"/>
    </xf>
    <xf numFmtId="167" fontId="23" fillId="0" borderId="12" xfId="20" applyNumberFormat="1" applyFont="1" applyBorder="1" applyAlignment="1">
      <alignment vertical="center"/>
    </xf>
    <xf numFmtId="168" fontId="23" fillId="0" borderId="12" xfId="20" applyNumberFormat="1" applyFont="1" applyBorder="1" applyAlignment="1">
      <alignment horizontal="center" vertical="center"/>
    </xf>
    <xf numFmtId="0" fontId="23" fillId="0" borderId="0" xfId="20" applyFont="1" applyAlignment="1">
      <alignment horizontal="right"/>
    </xf>
    <xf numFmtId="0" fontId="70" fillId="0" borderId="0" xfId="21" applyFont="1" applyAlignment="1">
      <alignment horizontal="left"/>
    </xf>
    <xf numFmtId="0" fontId="24" fillId="0" borderId="0" xfId="21" applyFont="1" applyAlignment="1">
      <alignment horizontal="centerContinuous"/>
    </xf>
    <xf numFmtId="0" fontId="23" fillId="0" borderId="0" xfId="21" applyFont="1"/>
    <xf numFmtId="0" fontId="24" fillId="24" borderId="12" xfId="21" applyFont="1" applyFill="1" applyBorder="1" applyAlignment="1">
      <alignment horizontal="center" vertical="center" wrapText="1"/>
    </xf>
    <xf numFmtId="0" fontId="24" fillId="24" borderId="16" xfId="21" applyFont="1" applyFill="1" applyBorder="1" applyAlignment="1">
      <alignment horizontal="center" vertical="center" wrapText="1"/>
    </xf>
    <xf numFmtId="0" fontId="23" fillId="24" borderId="12" xfId="21" applyFont="1" applyFill="1" applyBorder="1" applyAlignment="1">
      <alignment horizontal="center" vertical="center"/>
    </xf>
    <xf numFmtId="169" fontId="23" fillId="0" borderId="12" xfId="21" applyNumberFormat="1" applyFont="1" applyBorder="1" applyAlignment="1">
      <alignment horizontal="center" vertical="center"/>
    </xf>
    <xf numFmtId="0" fontId="23" fillId="0" borderId="12" xfId="21" applyFont="1" applyBorder="1" applyAlignment="1">
      <alignment horizontal="left" vertical="center"/>
    </xf>
    <xf numFmtId="0" fontId="23" fillId="0" borderId="12" xfId="21" applyFont="1" applyBorder="1"/>
    <xf numFmtId="0" fontId="23" fillId="0" borderId="13" xfId="21" applyFont="1" applyBorder="1"/>
    <xf numFmtId="0" fontId="23" fillId="0" borderId="15" xfId="21" applyFont="1" applyBorder="1"/>
    <xf numFmtId="0" fontId="23" fillId="0" borderId="16" xfId="21" applyFont="1" applyBorder="1"/>
    <xf numFmtId="0" fontId="23" fillId="0" borderId="88" xfId="21" applyFont="1" applyBorder="1"/>
    <xf numFmtId="0" fontId="23" fillId="0" borderId="30" xfId="21" applyFont="1" applyBorder="1"/>
    <xf numFmtId="0" fontId="24" fillId="8" borderId="12" xfId="17" applyFont="1" applyFill="1" applyBorder="1" applyAlignment="1">
      <alignment horizontal="center" vertical="center"/>
    </xf>
    <xf numFmtId="0" fontId="23" fillId="23" borderId="88" xfId="17" applyFont="1" applyFill="1" applyBorder="1"/>
    <xf numFmtId="0" fontId="23" fillId="0" borderId="88" xfId="17" applyFont="1" applyBorder="1"/>
    <xf numFmtId="169" fontId="23" fillId="0" borderId="88" xfId="17" applyNumberFormat="1" applyFont="1" applyBorder="1"/>
    <xf numFmtId="0" fontId="23" fillId="23" borderId="30" xfId="17" applyFont="1" applyFill="1" applyBorder="1"/>
    <xf numFmtId="0" fontId="23" fillId="0" borderId="30" xfId="17" applyFont="1" applyBorder="1"/>
    <xf numFmtId="169" fontId="23" fillId="0" borderId="30" xfId="17" applyNumberFormat="1" applyFont="1" applyBorder="1"/>
    <xf numFmtId="0" fontId="24" fillId="0" borderId="0" xfId="17" applyFont="1" applyAlignment="1">
      <alignment horizontal="right"/>
    </xf>
    <xf numFmtId="169" fontId="23" fillId="0" borderId="12" xfId="17" applyNumberFormat="1" applyFont="1" applyBorder="1"/>
    <xf numFmtId="2" fontId="23" fillId="0" borderId="12" xfId="17" applyNumberFormat="1" applyFont="1" applyBorder="1"/>
    <xf numFmtId="0" fontId="38" fillId="0" borderId="0" xfId="8" applyFont="1"/>
    <xf numFmtId="0" fontId="97" fillId="0" borderId="0" xfId="8" applyFont="1" applyAlignment="1">
      <alignment horizontal="center" vertical="center"/>
    </xf>
    <xf numFmtId="0" fontId="97" fillId="0" borderId="0" xfId="8" applyFont="1" applyAlignment="1">
      <alignment horizontal="center" vertical="center" wrapText="1"/>
    </xf>
    <xf numFmtId="0" fontId="38" fillId="0" borderId="0" xfId="8" applyFont="1" applyAlignment="1">
      <alignment horizontal="center" vertical="center"/>
    </xf>
    <xf numFmtId="0" fontId="38" fillId="0" borderId="0" xfId="8" applyFont="1" applyAlignment="1">
      <alignment horizontal="center"/>
    </xf>
    <xf numFmtId="172" fontId="38" fillId="0" borderId="0" xfId="8" applyNumberFormat="1" applyFont="1"/>
    <xf numFmtId="0" fontId="38" fillId="0" borderId="0" xfId="8" applyFont="1" applyAlignment="1">
      <alignment horizontal="right"/>
    </xf>
    <xf numFmtId="0" fontId="38" fillId="0" borderId="0" xfId="8" applyNumberFormat="1" applyFont="1"/>
    <xf numFmtId="4" fontId="38" fillId="0" borderId="0" xfId="8" applyNumberFormat="1" applyFont="1"/>
    <xf numFmtId="3" fontId="38" fillId="0" borderId="0" xfId="8" applyNumberFormat="1" applyFont="1"/>
    <xf numFmtId="4" fontId="40" fillId="0" borderId="0" xfId="8" applyNumberFormat="1" applyFont="1"/>
    <xf numFmtId="0" fontId="38" fillId="0" borderId="0" xfId="8" applyNumberFormat="1" applyFont="1" applyAlignment="1">
      <alignment horizontal="center"/>
    </xf>
    <xf numFmtId="0" fontId="38" fillId="0" borderId="0" xfId="8" applyFont="1" applyBorder="1"/>
    <xf numFmtId="0" fontId="42" fillId="25" borderId="52" xfId="8" applyFont="1" applyFill="1" applyBorder="1" applyAlignment="1">
      <alignment horizontal="center" vertical="center" wrapText="1"/>
    </xf>
    <xf numFmtId="173" fontId="38" fillId="0" borderId="56" xfId="8" applyNumberFormat="1" applyFont="1" applyBorder="1" applyAlignment="1">
      <alignment vertical="center"/>
    </xf>
    <xf numFmtId="0" fontId="38" fillId="0" borderId="89" xfId="8" applyFont="1" applyBorder="1"/>
    <xf numFmtId="0" fontId="6" fillId="0" borderId="0" xfId="8" applyBorder="1"/>
    <xf numFmtId="0" fontId="38" fillId="0" borderId="90" xfId="8" applyFont="1" applyBorder="1"/>
    <xf numFmtId="166" fontId="38" fillId="0" borderId="0" xfId="8" applyNumberFormat="1" applyFont="1"/>
    <xf numFmtId="0" fontId="94" fillId="0" borderId="0" xfId="17"/>
    <xf numFmtId="0" fontId="38" fillId="0" borderId="0" xfId="17" applyFont="1"/>
    <xf numFmtId="0" fontId="99" fillId="9" borderId="12" xfId="17" applyFont="1" applyFill="1" applyBorder="1" applyAlignment="1">
      <alignment horizontal="center" vertical="center" wrapText="1"/>
    </xf>
    <xf numFmtId="0" fontId="6" fillId="0" borderId="12" xfId="17" applyFont="1" applyBorder="1" applyAlignment="1">
      <alignment horizontal="center" vertical="center"/>
    </xf>
    <xf numFmtId="179" fontId="6" fillId="0" borderId="12" xfId="17" applyNumberFormat="1" applyFont="1" applyBorder="1" applyAlignment="1">
      <alignment horizontal="center" vertical="center"/>
    </xf>
    <xf numFmtId="3" fontId="6" fillId="0" borderId="12" xfId="17" applyNumberFormat="1" applyFont="1" applyBorder="1" applyAlignment="1">
      <alignment vertical="center"/>
    </xf>
    <xf numFmtId="4" fontId="6" fillId="0" borderId="12" xfId="17" applyNumberFormat="1" applyFont="1" applyBorder="1" applyAlignment="1">
      <alignment vertical="center"/>
    </xf>
    <xf numFmtId="4" fontId="100" fillId="26" borderId="12" xfId="17" applyNumberFormat="1" applyFont="1" applyFill="1" applyBorder="1" applyAlignment="1">
      <alignment vertical="center"/>
    </xf>
    <xf numFmtId="0" fontId="6" fillId="0" borderId="0" xfId="17" applyFont="1"/>
    <xf numFmtId="179" fontId="6" fillId="0" borderId="0" xfId="17" applyNumberFormat="1" applyFont="1"/>
    <xf numFmtId="179" fontId="101" fillId="0" borderId="12" xfId="17" applyNumberFormat="1" applyFont="1" applyFill="1" applyBorder="1" applyAlignment="1">
      <alignment vertical="center"/>
    </xf>
    <xf numFmtId="179" fontId="30" fillId="0" borderId="0" xfId="17" applyNumberFormat="1" applyFont="1"/>
    <xf numFmtId="0" fontId="30" fillId="0" borderId="0" xfId="17" applyFont="1"/>
    <xf numFmtId="9" fontId="101" fillId="0" borderId="12" xfId="17" applyNumberFormat="1" applyFont="1" applyFill="1" applyBorder="1" applyAlignment="1">
      <alignment vertical="center"/>
    </xf>
    <xf numFmtId="0" fontId="101" fillId="9" borderId="12" xfId="17" applyFont="1" applyFill="1" applyBorder="1" applyAlignment="1">
      <alignment horizontal="center" vertical="center" wrapText="1"/>
    </xf>
    <xf numFmtId="0" fontId="12" fillId="0" borderId="0" xfId="17" applyFont="1"/>
    <xf numFmtId="0" fontId="102" fillId="0" borderId="0" xfId="17" applyFont="1"/>
    <xf numFmtId="1" fontId="99" fillId="0" borderId="12" xfId="17" applyNumberFormat="1" applyFont="1" applyFill="1" applyBorder="1" applyAlignment="1">
      <alignment vertical="center"/>
    </xf>
    <xf numFmtId="4" fontId="73" fillId="27" borderId="12" xfId="17" applyNumberFormat="1" applyFont="1" applyFill="1" applyBorder="1" applyAlignment="1">
      <alignment vertical="center"/>
    </xf>
    <xf numFmtId="4" fontId="39" fillId="27" borderId="12" xfId="17" applyNumberFormat="1" applyFont="1" applyFill="1" applyBorder="1" applyAlignment="1">
      <alignment vertical="center"/>
    </xf>
    <xf numFmtId="0" fontId="103" fillId="0" borderId="0" xfId="22"/>
    <xf numFmtId="0" fontId="103" fillId="0" borderId="0" xfId="22" applyFill="1" applyBorder="1"/>
    <xf numFmtId="0" fontId="103" fillId="0" borderId="0" xfId="22" applyBorder="1"/>
    <xf numFmtId="0" fontId="105" fillId="0" borderId="0" xfId="22" applyFont="1" applyFill="1" applyBorder="1" applyAlignment="1">
      <alignment horizontal="center" vertical="center"/>
    </xf>
    <xf numFmtId="0" fontId="106" fillId="0" borderId="0" xfId="22" applyFont="1" applyFill="1" applyBorder="1"/>
    <xf numFmtId="0" fontId="106" fillId="0" borderId="0" xfId="22" applyFont="1" applyBorder="1"/>
    <xf numFmtId="0" fontId="107" fillId="0" borderId="0" xfId="22" applyFont="1" applyFill="1" applyBorder="1"/>
    <xf numFmtId="0" fontId="103" fillId="0" borderId="12" xfId="22" applyFill="1" applyBorder="1" applyAlignment="1">
      <alignment horizontal="center"/>
    </xf>
    <xf numFmtId="0" fontId="12" fillId="28" borderId="12" xfId="22" applyFont="1" applyFill="1" applyBorder="1"/>
    <xf numFmtId="0" fontId="103" fillId="0" borderId="0" xfId="22" applyFill="1"/>
    <xf numFmtId="0" fontId="12" fillId="0" borderId="12" xfId="22" applyFont="1" applyFill="1" applyBorder="1" applyAlignment="1">
      <alignment horizontal="center"/>
    </xf>
    <xf numFmtId="0" fontId="108" fillId="29" borderId="12" xfId="22" applyFont="1" applyFill="1" applyBorder="1"/>
    <xf numFmtId="0" fontId="109" fillId="0" borderId="0" xfId="22" applyFont="1" applyFill="1" applyBorder="1" applyAlignment="1">
      <alignment vertical="top"/>
    </xf>
    <xf numFmtId="0" fontId="110" fillId="0" borderId="0" xfId="22" applyFont="1" applyFill="1" applyBorder="1"/>
    <xf numFmtId="0" fontId="110" fillId="0" borderId="0" xfId="22" applyFont="1"/>
    <xf numFmtId="0" fontId="112" fillId="0" borderId="0" xfId="22" applyFont="1"/>
    <xf numFmtId="0" fontId="109" fillId="0" borderId="0" xfId="22" applyFont="1" applyFill="1" applyBorder="1" applyAlignment="1">
      <alignment horizontal="center" vertical="top"/>
    </xf>
    <xf numFmtId="0" fontId="108" fillId="0" borderId="12" xfId="22" applyFont="1" applyFill="1" applyBorder="1"/>
    <xf numFmtId="0" fontId="12" fillId="28" borderId="12" xfId="22" applyFont="1" applyFill="1" applyBorder="1" applyAlignment="1">
      <alignment horizontal="center" vertical="center"/>
    </xf>
    <xf numFmtId="0" fontId="12" fillId="30" borderId="12" xfId="22" applyFont="1" applyFill="1" applyBorder="1" applyAlignment="1">
      <alignment vertical="center"/>
    </xf>
    <xf numFmtId="0" fontId="103" fillId="0" borderId="12" xfId="22" applyFill="1" applyBorder="1" applyAlignment="1">
      <alignment horizontal="center" vertical="center"/>
    </xf>
    <xf numFmtId="0" fontId="115" fillId="0" borderId="0" xfId="22" applyFont="1" applyAlignment="1">
      <alignment horizontal="left" vertical="center"/>
    </xf>
    <xf numFmtId="0" fontId="103" fillId="0" borderId="11" xfId="22" applyFill="1" applyBorder="1"/>
    <xf numFmtId="0" fontId="12" fillId="0" borderId="95" xfId="22" applyFont="1" applyFill="1" applyBorder="1" applyAlignment="1">
      <alignment horizontal="center"/>
    </xf>
    <xf numFmtId="0" fontId="12" fillId="0" borderId="96" xfId="22" applyFont="1" applyFill="1" applyBorder="1"/>
    <xf numFmtId="0" fontId="103" fillId="0" borderId="94" xfId="22" applyFill="1" applyBorder="1" applyAlignment="1">
      <alignment horizontal="center"/>
    </xf>
    <xf numFmtId="0" fontId="103" fillId="0" borderId="30" xfId="22" applyFill="1" applyBorder="1" applyAlignment="1">
      <alignment horizontal="center"/>
    </xf>
    <xf numFmtId="0" fontId="103" fillId="0" borderId="97" xfId="22" applyFill="1" applyBorder="1" applyAlignment="1">
      <alignment horizontal="center"/>
    </xf>
    <xf numFmtId="0" fontId="12" fillId="0" borderId="98" xfId="22" applyFont="1" applyFill="1" applyBorder="1"/>
    <xf numFmtId="0" fontId="103" fillId="0" borderId="15" xfId="22" applyFill="1" applyBorder="1" applyAlignment="1">
      <alignment horizontal="center"/>
    </xf>
    <xf numFmtId="0" fontId="103" fillId="0" borderId="99" xfId="22" applyFill="1" applyBorder="1" applyAlignment="1">
      <alignment horizontal="center"/>
    </xf>
    <xf numFmtId="0" fontId="12" fillId="0" borderId="100" xfId="22" applyFont="1" applyFill="1" applyBorder="1"/>
    <xf numFmtId="0" fontId="103" fillId="0" borderId="101" xfId="22" applyFill="1" applyBorder="1" applyAlignment="1">
      <alignment horizontal="center"/>
    </xf>
    <xf numFmtId="0" fontId="103" fillId="0" borderId="77" xfId="22" applyFill="1" applyBorder="1" applyAlignment="1">
      <alignment horizontal="center"/>
    </xf>
    <xf numFmtId="0" fontId="103" fillId="0" borderId="29" xfId="22" applyFill="1" applyBorder="1" applyAlignment="1">
      <alignment horizontal="center"/>
    </xf>
    <xf numFmtId="0" fontId="116" fillId="0" borderId="0" xfId="22" applyFont="1" applyAlignment="1">
      <alignment vertical="center"/>
    </xf>
    <xf numFmtId="0" fontId="12" fillId="29" borderId="12" xfId="22" applyFont="1" applyFill="1" applyBorder="1" applyAlignment="1">
      <alignment horizontal="center"/>
    </xf>
    <xf numFmtId="20" fontId="103" fillId="29" borderId="12" xfId="22" applyNumberFormat="1" applyFill="1" applyBorder="1" applyAlignment="1">
      <alignment horizontal="center"/>
    </xf>
    <xf numFmtId="0" fontId="103" fillId="29" borderId="12" xfId="22" applyFill="1" applyBorder="1" applyAlignment="1">
      <alignment horizontal="center"/>
    </xf>
    <xf numFmtId="43" fontId="0" fillId="0" borderId="0" xfId="24" applyFont="1"/>
    <xf numFmtId="0" fontId="0" fillId="0" borderId="0" xfId="24" applyNumberFormat="1" applyFont="1"/>
    <xf numFmtId="0" fontId="120" fillId="0" borderId="0" xfId="8" applyFont="1"/>
    <xf numFmtId="0" fontId="6" fillId="0" borderId="0" xfId="8" applyFont="1" applyAlignment="1">
      <alignment vertical="center"/>
    </xf>
    <xf numFmtId="0" fontId="12" fillId="0" borderId="0" xfId="8" applyFont="1" applyAlignment="1">
      <alignment horizontal="center" vertical="center"/>
    </xf>
    <xf numFmtId="0" fontId="124" fillId="0" borderId="0" xfId="22" applyFont="1" applyBorder="1" applyAlignment="1">
      <alignment vertical="center"/>
    </xf>
    <xf numFmtId="0" fontId="0" fillId="4" borderId="0" xfId="0" applyFill="1" applyAlignment="1">
      <alignment horizontal="center"/>
    </xf>
    <xf numFmtId="0" fontId="127" fillId="0" borderId="0" xfId="25" applyFont="1"/>
    <xf numFmtId="0" fontId="126" fillId="0" borderId="0" xfId="25" applyFont="1"/>
    <xf numFmtId="0" fontId="128" fillId="0" borderId="0" xfId="25" applyFont="1" applyAlignment="1">
      <alignment horizontal="centerContinuous" vertical="center"/>
    </xf>
    <xf numFmtId="0" fontId="126" fillId="0" borderId="0" xfId="25" applyFont="1" applyAlignment="1">
      <alignment horizontal="centerContinuous"/>
    </xf>
    <xf numFmtId="0" fontId="28" fillId="32" borderId="0" xfId="26" applyFont="1" applyAlignment="1">
      <alignment horizontal="center" vertical="center"/>
    </xf>
    <xf numFmtId="0" fontId="28" fillId="32" borderId="0" xfId="26" applyFont="1"/>
    <xf numFmtId="0" fontId="28" fillId="32" borderId="0" xfId="26" applyFont="1" applyAlignment="1">
      <alignment horizontal="right"/>
    </xf>
    <xf numFmtId="0" fontId="1" fillId="33" borderId="103" xfId="27"/>
    <xf numFmtId="0" fontId="1" fillId="33" borderId="104" xfId="28" applyFont="1" applyBorder="1" applyAlignment="1">
      <alignment horizontal="left"/>
    </xf>
    <xf numFmtId="0" fontId="1" fillId="34" borderId="105" xfId="29" applyFont="1" applyBorder="1"/>
    <xf numFmtId="0" fontId="1" fillId="33" borderId="104" xfId="30" applyBorder="1"/>
    <xf numFmtId="0" fontId="1" fillId="33" borderId="103" xfId="31"/>
    <xf numFmtId="0" fontId="127" fillId="0" borderId="0" xfId="25" applyFont="1" applyAlignment="1"/>
    <xf numFmtId="0" fontId="127" fillId="0" borderId="0" xfId="25" quotePrefix="1" applyFont="1" applyAlignment="1"/>
    <xf numFmtId="0" fontId="127" fillId="0" borderId="0" xfId="25" applyFont="1" applyAlignment="1">
      <alignment wrapText="1"/>
    </xf>
    <xf numFmtId="0" fontId="129" fillId="0" borderId="0" xfId="25" applyFont="1"/>
    <xf numFmtId="0" fontId="1" fillId="33" borderId="0" xfId="28"/>
    <xf numFmtId="0" fontId="1" fillId="34" borderId="102" xfId="29" applyFont="1"/>
    <xf numFmtId="0" fontId="126" fillId="0" borderId="0" xfId="25"/>
    <xf numFmtId="0" fontId="130" fillId="0" borderId="0" xfId="32" applyFont="1"/>
    <xf numFmtId="0" fontId="85" fillId="0" borderId="0" xfId="11"/>
    <xf numFmtId="0" fontId="28" fillId="0" borderId="0" xfId="33" applyFont="1"/>
    <xf numFmtId="0" fontId="131" fillId="0" borderId="0" xfId="34" applyFont="1" applyAlignment="1"/>
    <xf numFmtId="0" fontId="1" fillId="0" borderId="0" xfId="34" applyFont="1" applyAlignment="1">
      <alignment horizontal="centerContinuous"/>
    </xf>
    <xf numFmtId="0" fontId="1" fillId="0" borderId="0" xfId="34" applyFont="1" applyAlignment="1"/>
    <xf numFmtId="0" fontId="28" fillId="0" borderId="0" xfId="33" applyFont="1" applyAlignment="1">
      <alignment wrapText="1"/>
    </xf>
    <xf numFmtId="0" fontId="132" fillId="0" borderId="0" xfId="34" applyFont="1" applyAlignment="1"/>
    <xf numFmtId="0" fontId="1" fillId="33" borderId="104" xfId="35" applyFont="1" applyBorder="1"/>
    <xf numFmtId="0" fontId="1" fillId="0" borderId="0" xfId="34" applyFont="1" applyAlignment="1">
      <alignment horizontal="left"/>
    </xf>
    <xf numFmtId="0" fontId="132" fillId="0" borderId="0" xfId="34" applyFont="1" applyAlignment="1">
      <alignment horizontal="left"/>
    </xf>
    <xf numFmtId="0" fontId="1" fillId="33" borderId="106" xfId="35" applyFont="1" applyBorder="1"/>
    <xf numFmtId="0" fontId="13" fillId="0" borderId="107" xfId="34" applyFont="1" applyBorder="1" applyAlignment="1">
      <alignment horizontal="left"/>
    </xf>
    <xf numFmtId="0" fontId="1" fillId="34" borderId="108" xfId="36" applyBorder="1"/>
    <xf numFmtId="0" fontId="133" fillId="0" borderId="0" xfId="25" applyFont="1" applyAlignment="1">
      <alignment wrapText="1"/>
    </xf>
    <xf numFmtId="0" fontId="28" fillId="0" borderId="0" xfId="34" applyFont="1" applyAlignment="1">
      <alignment horizontal="left" wrapText="1"/>
    </xf>
    <xf numFmtId="0" fontId="1" fillId="34" borderId="109" xfId="36" applyFont="1" applyBorder="1"/>
    <xf numFmtId="0" fontId="1" fillId="33" borderId="103" xfId="31" applyFont="1"/>
    <xf numFmtId="0" fontId="1" fillId="0" borderId="0" xfId="34" applyFont="1"/>
    <xf numFmtId="0" fontId="1" fillId="34" borderId="102" xfId="36" applyFont="1" applyAlignment="1">
      <alignment horizontal="right"/>
    </xf>
    <xf numFmtId="0" fontId="1" fillId="34" borderId="102" xfId="36" applyFont="1" applyAlignment="1"/>
    <xf numFmtId="0" fontId="134" fillId="0" borderId="0" xfId="37" applyFont="1" applyAlignment="1">
      <alignment wrapText="1"/>
    </xf>
    <xf numFmtId="0" fontId="1" fillId="0" borderId="0" xfId="37" applyFont="1" applyAlignment="1"/>
    <xf numFmtId="0" fontId="1" fillId="0" borderId="0" xfId="37" applyFont="1" applyAlignment="1">
      <alignment horizontal="centerContinuous"/>
    </xf>
    <xf numFmtId="0" fontId="133" fillId="0" borderId="0" xfId="25" applyFont="1"/>
    <xf numFmtId="0" fontId="1" fillId="0" borderId="0" xfId="37" applyFont="1" applyAlignment="1">
      <alignment horizontal="right"/>
    </xf>
    <xf numFmtId="0" fontId="28" fillId="32" borderId="0" xfId="26" applyFont="1" applyAlignment="1">
      <alignment horizontal="left"/>
    </xf>
    <xf numFmtId="0" fontId="136" fillId="0" borderId="0" xfId="25" applyFont="1"/>
    <xf numFmtId="0" fontId="1" fillId="33" borderId="104" xfId="30" applyFont="1" applyBorder="1"/>
    <xf numFmtId="0" fontId="1" fillId="33" borderId="104" xfId="30" applyFont="1" applyBorder="1" applyAlignment="1">
      <alignment horizontal="right"/>
    </xf>
    <xf numFmtId="0" fontId="1" fillId="33" borderId="104" xfId="30" applyFont="1" applyBorder="1" applyAlignment="1">
      <alignment horizontal="left"/>
    </xf>
    <xf numFmtId="0" fontId="1" fillId="0" borderId="0" xfId="37" applyFont="1" applyAlignment="1">
      <alignment horizontal="left"/>
    </xf>
    <xf numFmtId="0" fontId="28" fillId="0" borderId="0" xfId="37" applyFont="1" applyAlignment="1">
      <alignment horizontal="left" wrapText="1"/>
    </xf>
    <xf numFmtId="0" fontId="137" fillId="0" borderId="0" xfId="25" applyFont="1"/>
    <xf numFmtId="0" fontId="13" fillId="0" borderId="0" xfId="37" applyFont="1" applyAlignment="1">
      <alignment horizontal="left"/>
    </xf>
    <xf numFmtId="0" fontId="1" fillId="34" borderId="109" xfId="38" applyFont="1" applyBorder="1" applyAlignment="1">
      <alignment horizontal="right"/>
    </xf>
    <xf numFmtId="0" fontId="134" fillId="0" borderId="0" xfId="37" applyFont="1" applyAlignment="1">
      <alignment horizontal="left"/>
    </xf>
    <xf numFmtId="0" fontId="138" fillId="0" borderId="0" xfId="37" applyFont="1" applyAlignment="1">
      <alignment horizontal="left"/>
    </xf>
    <xf numFmtId="0" fontId="134" fillId="0" borderId="0" xfId="37" applyFont="1" applyAlignment="1"/>
    <xf numFmtId="0" fontId="1" fillId="0" borderId="0" xfId="37" applyFont="1"/>
    <xf numFmtId="0" fontId="134" fillId="0" borderId="0" xfId="33" applyFont="1"/>
    <xf numFmtId="0" fontId="134" fillId="0" borderId="0" xfId="25" applyFont="1"/>
    <xf numFmtId="0" fontId="134" fillId="0" borderId="0" xfId="25" applyFont="1" applyAlignment="1">
      <alignment wrapText="1"/>
    </xf>
    <xf numFmtId="0" fontId="134" fillId="0" borderId="0" xfId="37" applyFont="1" applyAlignment="1">
      <alignment horizontal="left" wrapText="1"/>
    </xf>
    <xf numFmtId="0" fontId="139" fillId="0" borderId="0" xfId="25" applyFont="1"/>
    <xf numFmtId="0" fontId="126" fillId="0" borderId="0" xfId="25" applyAlignment="1">
      <alignment horizontal="centerContinuous"/>
    </xf>
    <xf numFmtId="0" fontId="125" fillId="32" borderId="0" xfId="26" applyFont="1" applyAlignment="1">
      <alignment horizontal="centerContinuous"/>
    </xf>
    <xf numFmtId="173" fontId="1" fillId="34" borderId="108" xfId="38" applyNumberFormat="1" applyFont="1" applyBorder="1" applyAlignment="1">
      <alignment horizontal="right"/>
    </xf>
    <xf numFmtId="0" fontId="140" fillId="0" borderId="0" xfId="25" applyFont="1"/>
    <xf numFmtId="0" fontId="1" fillId="33" borderId="110" xfId="27" applyBorder="1"/>
    <xf numFmtId="0" fontId="1" fillId="34" borderId="108" xfId="38" applyBorder="1"/>
    <xf numFmtId="173" fontId="1" fillId="33" borderId="110" xfId="27" applyNumberFormat="1" applyBorder="1"/>
    <xf numFmtId="180" fontId="1" fillId="34" borderId="108" xfId="38" applyNumberFormat="1" applyFont="1" applyBorder="1" applyAlignment="1">
      <alignment horizontal="right"/>
    </xf>
    <xf numFmtId="180" fontId="1" fillId="34" borderId="108" xfId="38" applyNumberFormat="1" applyBorder="1"/>
    <xf numFmtId="173" fontId="1" fillId="33" borderId="104" xfId="30" applyNumberFormat="1" applyBorder="1"/>
    <xf numFmtId="180" fontId="1" fillId="33" borderId="104" xfId="30" applyNumberFormat="1" applyBorder="1"/>
    <xf numFmtId="0" fontId="28" fillId="32" borderId="0" xfId="26"/>
    <xf numFmtId="0" fontId="1" fillId="34" borderId="102" xfId="38"/>
    <xf numFmtId="14" fontId="126" fillId="0" borderId="0" xfId="25" applyNumberFormat="1"/>
    <xf numFmtId="0" fontId="126" fillId="0" borderId="0" xfId="25" applyAlignment="1">
      <alignment vertical="center"/>
    </xf>
    <xf numFmtId="0" fontId="128" fillId="0" borderId="0" xfId="25" applyFont="1" applyAlignment="1">
      <alignment horizontal="center" vertical="center"/>
    </xf>
    <xf numFmtId="0" fontId="126" fillId="0" borderId="0" xfId="25" applyAlignment="1"/>
    <xf numFmtId="0" fontId="125" fillId="32" borderId="0" xfId="26" applyFont="1" applyAlignment="1">
      <alignment horizontal="centerContinuous" vertical="center"/>
    </xf>
    <xf numFmtId="0" fontId="1" fillId="33" borderId="102" xfId="30" applyBorder="1"/>
    <xf numFmtId="0" fontId="1" fillId="34" borderId="102" xfId="38" applyNumberFormat="1" applyFont="1" applyAlignment="1">
      <alignment horizontal="right" vertical="center"/>
    </xf>
    <xf numFmtId="0" fontId="1" fillId="33" borderId="103" xfId="27" applyFont="1" applyAlignment="1">
      <alignment horizontal="center" vertical="center"/>
    </xf>
    <xf numFmtId="0" fontId="125" fillId="32" borderId="111" xfId="26" applyFont="1" applyFill="1" applyBorder="1" applyAlignment="1">
      <alignment horizontal="left" vertical="center"/>
    </xf>
    <xf numFmtId="0" fontId="125" fillId="32" borderId="111" xfId="26" applyFont="1" applyFill="1" applyBorder="1" applyAlignment="1">
      <alignment horizontal="right" vertical="center"/>
    </xf>
    <xf numFmtId="0" fontId="126" fillId="35" borderId="111" xfId="25" applyFont="1" applyFill="1" applyBorder="1" applyAlignment="1">
      <alignment vertical="center"/>
    </xf>
    <xf numFmtId="8" fontId="126" fillId="35" borderId="111" xfId="25" applyNumberFormat="1" applyFont="1" applyFill="1" applyBorder="1" applyAlignment="1">
      <alignment vertical="center"/>
    </xf>
    <xf numFmtId="0" fontId="126" fillId="0" borderId="112" xfId="25" applyFont="1" applyBorder="1" applyAlignment="1">
      <alignment vertical="center"/>
    </xf>
    <xf numFmtId="8" fontId="126" fillId="0" borderId="112" xfId="25" applyNumberFormat="1" applyFont="1" applyBorder="1" applyAlignment="1">
      <alignment vertical="center"/>
    </xf>
    <xf numFmtId="8" fontId="126" fillId="0" borderId="0" xfId="25" applyNumberFormat="1" applyAlignment="1">
      <alignment vertical="center"/>
    </xf>
    <xf numFmtId="8" fontId="1" fillId="34" borderId="102" xfId="38" applyNumberFormat="1" applyAlignment="1">
      <alignment vertical="center"/>
    </xf>
    <xf numFmtId="0" fontId="28" fillId="0" borderId="0" xfId="33" quotePrefix="1" applyFont="1"/>
    <xf numFmtId="0" fontId="28" fillId="0" borderId="0" xfId="37" applyFont="1" applyAlignment="1">
      <alignment horizontal="left"/>
    </xf>
    <xf numFmtId="0" fontId="126" fillId="0" borderId="0" xfId="25" applyAlignment="1">
      <alignment horizontal="center"/>
    </xf>
    <xf numFmtId="0" fontId="125" fillId="32" borderId="0" xfId="26" applyFont="1"/>
    <xf numFmtId="0" fontId="125" fillId="32" borderId="0" xfId="26" applyFont="1" applyAlignment="1">
      <alignment horizontal="right"/>
    </xf>
    <xf numFmtId="0" fontId="13" fillId="0" borderId="0" xfId="37" applyFont="1" applyAlignment="1">
      <alignment horizontal="right"/>
    </xf>
    <xf numFmtId="0" fontId="125" fillId="32" borderId="0" xfId="26" applyFont="1" applyAlignment="1">
      <alignment horizontal="left"/>
    </xf>
    <xf numFmtId="0" fontId="1" fillId="33" borderId="103" xfId="27" applyFont="1" applyAlignment="1">
      <alignment horizontal="left"/>
    </xf>
    <xf numFmtId="0" fontId="1" fillId="34" borderId="102" xfId="38" applyFont="1" applyAlignment="1">
      <alignment horizontal="right"/>
    </xf>
    <xf numFmtId="0" fontId="128" fillId="0" borderId="0" xfId="25" applyFont="1" applyAlignment="1">
      <alignment horizontal="center" vertical="center" wrapText="1"/>
    </xf>
    <xf numFmtId="0" fontId="126" fillId="0" borderId="0" xfId="25" applyAlignment="1">
      <alignment horizontal="center" wrapText="1"/>
    </xf>
    <xf numFmtId="0" fontId="28" fillId="0" borderId="0" xfId="33" applyFont="1" applyAlignment="1">
      <alignment horizontal="centerContinuous"/>
    </xf>
    <xf numFmtId="0" fontId="1" fillId="33" borderId="0" xfId="30" applyFont="1"/>
    <xf numFmtId="0" fontId="141" fillId="0" borderId="0" xfId="25" applyFont="1"/>
    <xf numFmtId="0" fontId="127" fillId="0" borderId="0" xfId="25" quotePrefix="1" applyFont="1"/>
    <xf numFmtId="0" fontId="136" fillId="0" borderId="0" xfId="25" applyFont="1" applyAlignment="1">
      <alignment horizontal="center"/>
    </xf>
    <xf numFmtId="0" fontId="136" fillId="0" borderId="0" xfId="25" applyFont="1" applyAlignment="1">
      <alignment horizontal="left" indent="1"/>
    </xf>
    <xf numFmtId="0" fontId="1" fillId="0" borderId="0" xfId="37" applyFont="1" applyAlignment="1">
      <alignment horizontal="left" indent="1"/>
    </xf>
    <xf numFmtId="0" fontId="136" fillId="0" borderId="0" xfId="25" applyFont="1" applyAlignment="1">
      <alignment horizontal="left" indent="2"/>
    </xf>
    <xf numFmtId="0" fontId="1" fillId="33" borderId="103" xfId="27" applyFont="1"/>
    <xf numFmtId="0" fontId="1" fillId="34" borderId="102" xfId="38" applyFont="1" applyAlignment="1">
      <alignment horizontal="right" vertical="center"/>
    </xf>
    <xf numFmtId="0" fontId="1" fillId="0" borderId="0" xfId="37" applyFont="1" applyAlignment="1">
      <alignment horizontal="center"/>
    </xf>
    <xf numFmtId="0" fontId="1" fillId="0" borderId="0" xfId="37"/>
    <xf numFmtId="0" fontId="1" fillId="0" borderId="0" xfId="37" quotePrefix="1" applyFont="1" applyAlignment="1">
      <alignment horizontal="left"/>
    </xf>
    <xf numFmtId="0" fontId="1" fillId="0" borderId="0" xfId="37" applyFont="1" applyAlignment="1">
      <alignment horizontal="left" indent="2"/>
    </xf>
    <xf numFmtId="0" fontId="28" fillId="0" borderId="0" xfId="33" quotePrefix="1" applyFont="1" applyAlignment="1"/>
    <xf numFmtId="0" fontId="1" fillId="33" borderId="0" xfId="30" applyFont="1" applyAlignment="1">
      <alignment horizontal="right"/>
    </xf>
    <xf numFmtId="0" fontId="142" fillId="0" borderId="0" xfId="25" applyFont="1"/>
    <xf numFmtId="0" fontId="1" fillId="33" borderId="0" xfId="35"/>
    <xf numFmtId="0" fontId="1" fillId="0" borderId="0" xfId="34" applyFont="1" applyAlignment="1">
      <alignment horizontal="left" indent="1"/>
    </xf>
    <xf numFmtId="0" fontId="126" fillId="0" borderId="0" xfId="25" applyAlignment="1">
      <alignment horizontal="centerContinuous" vertical="center"/>
    </xf>
    <xf numFmtId="0" fontId="126" fillId="0" borderId="0" xfId="25" applyAlignment="1">
      <alignment horizontal="center" vertical="center"/>
    </xf>
    <xf numFmtId="0" fontId="85" fillId="0" borderId="0" xfId="11" applyBorder="1"/>
    <xf numFmtId="0" fontId="0" fillId="0" borderId="0" xfId="0" applyBorder="1" applyAlignment="1">
      <alignment horizontal="left"/>
    </xf>
    <xf numFmtId="0" fontId="83" fillId="0" borderId="0" xfId="0" applyFont="1" applyAlignment="1">
      <alignment horizontal="center" vertical="center" wrapText="1"/>
    </xf>
    <xf numFmtId="0" fontId="0" fillId="31" borderId="0" xfId="0" applyFill="1" applyAlignment="1">
      <alignment horizontal="center"/>
    </xf>
    <xf numFmtId="0" fontId="0" fillId="0" borderId="0" xfId="0" applyAlignment="1">
      <alignment horizontal="justify" wrapText="1"/>
    </xf>
    <xf numFmtId="0" fontId="86" fillId="22" borderId="0" xfId="0" applyFont="1" applyFill="1" applyAlignment="1">
      <alignment horizontal="center"/>
    </xf>
    <xf numFmtId="0" fontId="0" fillId="0" borderId="0" xfId="0" applyAlignment="1">
      <alignment horizontal="center" wrapText="1"/>
    </xf>
    <xf numFmtId="0" fontId="0" fillId="0" borderId="0" xfId="0" applyAlignment="1">
      <alignment horizontal="justify" vertical="center" wrapText="1"/>
    </xf>
    <xf numFmtId="0" fontId="0" fillId="0" borderId="0" xfId="0" applyAlignment="1">
      <alignment horizontal="left"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4" fillId="5" borderId="15" xfId="0" applyFont="1" applyFill="1" applyBorder="1" applyAlignment="1">
      <alignment horizontal="center" vertical="center" wrapText="1"/>
    </xf>
    <xf numFmtId="2" fontId="19" fillId="3" borderId="22" xfId="0" applyNumberFormat="1" applyFont="1" applyFill="1" applyBorder="1" applyAlignment="1">
      <alignment horizontal="left" vertical="center"/>
    </xf>
    <xf numFmtId="2" fontId="19" fillId="3" borderId="23" xfId="0" applyNumberFormat="1" applyFont="1" applyFill="1" applyBorder="1" applyAlignment="1">
      <alignment horizontal="left" vertical="center"/>
    </xf>
    <xf numFmtId="2" fontId="19" fillId="3" borderId="24" xfId="0" applyNumberFormat="1" applyFont="1" applyFill="1" applyBorder="1" applyAlignment="1">
      <alignment horizontal="left" vertical="center"/>
    </xf>
    <xf numFmtId="0" fontId="12" fillId="0" borderId="0" xfId="0" applyFont="1" applyFill="1" applyAlignment="1">
      <alignment horizontal="center" vertical="center"/>
    </xf>
    <xf numFmtId="0" fontId="12" fillId="0" borderId="12" xfId="0" applyFont="1" applyBorder="1" applyAlignment="1">
      <alignment horizontal="center" vertical="center" wrapText="1"/>
    </xf>
    <xf numFmtId="0" fontId="30" fillId="10" borderId="0" xfId="0" applyFont="1" applyFill="1" applyAlignment="1">
      <alignment horizontal="left" wrapText="1"/>
    </xf>
    <xf numFmtId="0" fontId="31" fillId="10" borderId="0" xfId="0" applyFont="1" applyFill="1" applyAlignment="1">
      <alignment horizontal="center" wrapText="1"/>
    </xf>
    <xf numFmtId="0" fontId="30" fillId="0" borderId="0" xfId="0" applyFont="1" applyFill="1" applyAlignment="1">
      <alignment horizontal="left" wrapText="1"/>
    </xf>
    <xf numFmtId="0" fontId="32" fillId="10" borderId="0" xfId="0" applyFont="1" applyFill="1" applyAlignment="1">
      <alignment horizontal="center" wrapText="1"/>
    </xf>
    <xf numFmtId="0" fontId="30" fillId="0" borderId="25" xfId="0" applyFont="1" applyFill="1" applyBorder="1" applyAlignment="1">
      <alignment wrapText="1"/>
    </xf>
    <xf numFmtId="0" fontId="30" fillId="0" borderId="14" xfId="0" applyFont="1" applyFill="1" applyBorder="1" applyAlignment="1">
      <alignment wrapText="1"/>
    </xf>
    <xf numFmtId="0" fontId="35" fillId="10" borderId="0" xfId="0" applyFont="1" applyFill="1" applyBorder="1" applyAlignment="1">
      <alignment horizontal="center" wrapText="1"/>
    </xf>
    <xf numFmtId="0" fontId="36" fillId="11" borderId="0" xfId="0" applyFont="1" applyFill="1" applyAlignment="1">
      <alignment horizontal="center"/>
    </xf>
    <xf numFmtId="0" fontId="36" fillId="12" borderId="14" xfId="0" applyFont="1" applyFill="1" applyBorder="1" applyAlignment="1">
      <alignment horizontal="center"/>
    </xf>
    <xf numFmtId="0" fontId="36" fillId="12" borderId="0" xfId="0" applyFont="1" applyFill="1" applyAlignment="1">
      <alignment horizontal="center"/>
    </xf>
    <xf numFmtId="0" fontId="37" fillId="14" borderId="0" xfId="6" applyFont="1" applyFill="1" applyAlignment="1">
      <alignment horizontal="center" vertical="center"/>
    </xf>
    <xf numFmtId="0" fontId="44" fillId="15" borderId="0" xfId="6" applyFont="1" applyFill="1" applyAlignment="1">
      <alignment horizontal="center" vertical="center" wrapText="1"/>
    </xf>
    <xf numFmtId="0" fontId="41" fillId="15" borderId="52" xfId="6" applyFont="1" applyFill="1" applyBorder="1" applyAlignment="1">
      <alignment horizontal="center" vertical="center"/>
    </xf>
    <xf numFmtId="0" fontId="41" fillId="15" borderId="53" xfId="6" applyFont="1" applyFill="1" applyBorder="1" applyAlignment="1">
      <alignment horizontal="center" vertical="center"/>
    </xf>
    <xf numFmtId="0" fontId="41" fillId="15" borderId="54" xfId="6" applyFont="1" applyFill="1" applyBorder="1" applyAlignment="1">
      <alignment horizontal="center" vertical="center"/>
    </xf>
    <xf numFmtId="0" fontId="43" fillId="14" borderId="56" xfId="6" applyFont="1" applyFill="1" applyBorder="1" applyAlignment="1">
      <alignment horizontal="center" vertical="center" wrapText="1"/>
    </xf>
    <xf numFmtId="0" fontId="38" fillId="0" borderId="58" xfId="6" applyFont="1" applyBorder="1" applyAlignment="1">
      <alignment horizontal="left" indent="2"/>
    </xf>
    <xf numFmtId="0" fontId="38" fillId="0" borderId="0" xfId="6" applyFont="1" applyBorder="1" applyAlignment="1">
      <alignment horizontal="left" indent="2"/>
    </xf>
    <xf numFmtId="0" fontId="43" fillId="14" borderId="59" xfId="6" applyFont="1" applyFill="1" applyBorder="1" applyAlignment="1">
      <alignment horizontal="center" vertical="center" wrapText="1"/>
    </xf>
    <xf numFmtId="0" fontId="38" fillId="0" borderId="60" xfId="6" applyFont="1" applyBorder="1" applyAlignment="1">
      <alignment horizontal="left" indent="2"/>
    </xf>
    <xf numFmtId="0" fontId="38" fillId="0" borderId="61" xfId="6" applyFont="1" applyBorder="1" applyAlignment="1">
      <alignment horizontal="left" indent="2"/>
    </xf>
    <xf numFmtId="0" fontId="13" fillId="0" borderId="8" xfId="0" applyFont="1" applyBorder="1" applyAlignment="1">
      <alignment horizontal="center" vertical="top" textRotation="255"/>
    </xf>
    <xf numFmtId="0" fontId="0" fillId="0" borderId="0" xfId="0" applyAlignment="1">
      <alignment horizontal="left" vertical="center" wrapText="1"/>
    </xf>
    <xf numFmtId="0" fontId="55" fillId="0" borderId="0" xfId="0" applyFont="1" applyAlignment="1">
      <alignment horizontal="left" vertical="center" wrapText="1"/>
    </xf>
    <xf numFmtId="0" fontId="53" fillId="0" borderId="0" xfId="0" applyFont="1" applyAlignment="1">
      <alignment horizontal="left" vertical="center" wrapText="1"/>
    </xf>
    <xf numFmtId="0" fontId="54" fillId="0" borderId="0" xfId="0" applyFont="1" applyAlignment="1">
      <alignment horizontal="left" vertical="center" wrapText="1"/>
    </xf>
    <xf numFmtId="0" fontId="57" fillId="4" borderId="65" xfId="7" applyFont="1" applyFill="1" applyBorder="1" applyAlignment="1">
      <alignment horizontal="center" vertical="center"/>
    </xf>
    <xf numFmtId="0" fontId="57" fillId="4" borderId="66" xfId="7" applyFont="1" applyFill="1" applyBorder="1" applyAlignment="1">
      <alignment horizontal="center" vertical="center"/>
    </xf>
    <xf numFmtId="0" fontId="57" fillId="4" borderId="67" xfId="7" applyFont="1" applyFill="1" applyBorder="1" applyAlignment="1">
      <alignment horizontal="center" vertical="center"/>
    </xf>
    <xf numFmtId="0" fontId="9" fillId="4" borderId="0" xfId="7" applyFont="1" applyFill="1" applyAlignment="1">
      <alignment horizontal="center"/>
    </xf>
    <xf numFmtId="0" fontId="74" fillId="0" borderId="10" xfId="0" applyFont="1" applyBorder="1" applyAlignment="1">
      <alignment horizontal="center" vertical="center"/>
    </xf>
    <xf numFmtId="0" fontId="78" fillId="19" borderId="0" xfId="0" applyFont="1" applyFill="1" applyAlignment="1">
      <alignment horizontal="left" vertical="center"/>
    </xf>
    <xf numFmtId="0" fontId="26" fillId="8" borderId="12" xfId="15" applyFill="1" applyBorder="1" applyAlignment="1">
      <alignment horizontal="left"/>
    </xf>
    <xf numFmtId="0" fontId="26" fillId="8" borderId="12" xfId="15" applyFill="1" applyBorder="1" applyAlignment="1">
      <alignment horizontal="center" vertical="center"/>
    </xf>
    <xf numFmtId="0" fontId="26" fillId="8" borderId="12" xfId="15" applyFill="1" applyBorder="1" applyAlignment="1">
      <alignment horizontal="center" vertical="center" wrapText="1"/>
    </xf>
    <xf numFmtId="0" fontId="23" fillId="0" borderId="13" xfId="21" applyFont="1" applyBorder="1" applyAlignment="1">
      <alignment horizontal="left"/>
    </xf>
    <xf numFmtId="0" fontId="23" fillId="0" borderId="15" xfId="21" applyFont="1" applyBorder="1" applyAlignment="1">
      <alignment horizontal="left"/>
    </xf>
    <xf numFmtId="0" fontId="38" fillId="0" borderId="60" xfId="8" applyFont="1" applyBorder="1" applyAlignment="1">
      <alignment horizontal="left" indent="2"/>
    </xf>
    <xf numFmtId="0" fontId="38" fillId="0" borderId="61" xfId="8" applyFont="1" applyBorder="1" applyAlignment="1">
      <alignment horizontal="left" indent="2"/>
    </xf>
    <xf numFmtId="0" fontId="37" fillId="25" borderId="0" xfId="8" applyFont="1" applyFill="1" applyAlignment="1">
      <alignment horizontal="center" vertical="center"/>
    </xf>
    <xf numFmtId="0" fontId="41" fillId="25" borderId="52" xfId="8" applyFont="1" applyFill="1" applyBorder="1" applyAlignment="1">
      <alignment horizontal="center" vertical="center"/>
    </xf>
    <xf numFmtId="0" fontId="41" fillId="25" borderId="53" xfId="8" applyFont="1" applyFill="1" applyBorder="1" applyAlignment="1">
      <alignment horizontal="center" vertical="center"/>
    </xf>
    <xf numFmtId="0" fontId="41" fillId="25" borderId="54" xfId="8" applyFont="1" applyFill="1" applyBorder="1" applyAlignment="1">
      <alignment horizontal="center" vertical="center"/>
    </xf>
    <xf numFmtId="0" fontId="41" fillId="25" borderId="56" xfId="8" applyFont="1" applyFill="1" applyBorder="1" applyAlignment="1">
      <alignment horizontal="center" vertical="center" wrapText="1"/>
    </xf>
    <xf numFmtId="0" fontId="38" fillId="0" borderId="58" xfId="8" applyFont="1" applyBorder="1" applyAlignment="1">
      <alignment horizontal="left" indent="2"/>
    </xf>
    <xf numFmtId="0" fontId="38" fillId="0" borderId="0" xfId="8" applyFont="1" applyBorder="1" applyAlignment="1">
      <alignment horizontal="left" indent="2"/>
    </xf>
    <xf numFmtId="0" fontId="101" fillId="9" borderId="12" xfId="17" applyFont="1" applyFill="1" applyBorder="1" applyAlignment="1">
      <alignment horizontal="center" vertical="center"/>
    </xf>
    <xf numFmtId="4" fontId="98" fillId="26" borderId="13" xfId="17" applyNumberFormat="1" applyFont="1" applyFill="1" applyBorder="1" applyAlignment="1">
      <alignment horizontal="center" vertical="center"/>
    </xf>
    <xf numFmtId="4" fontId="98" fillId="26" borderId="14" xfId="17" applyNumberFormat="1" applyFont="1" applyFill="1" applyBorder="1" applyAlignment="1">
      <alignment horizontal="center" vertical="center"/>
    </xf>
    <xf numFmtId="4" fontId="98" fillId="26" borderId="15" xfId="17" applyNumberFormat="1" applyFont="1" applyFill="1" applyBorder="1" applyAlignment="1">
      <alignment horizontal="center" vertical="center"/>
    </xf>
    <xf numFmtId="0" fontId="101" fillId="9" borderId="81" xfId="17" applyFont="1" applyFill="1" applyBorder="1" applyAlignment="1">
      <alignment horizontal="center" vertical="center" wrapText="1"/>
    </xf>
    <xf numFmtId="0" fontId="101" fillId="9" borderId="18" xfId="17" applyFont="1" applyFill="1" applyBorder="1" applyAlignment="1">
      <alignment horizontal="center" vertical="center" wrapText="1"/>
    </xf>
    <xf numFmtId="0" fontId="101" fillId="9" borderId="91" xfId="17" applyFont="1" applyFill="1" applyBorder="1" applyAlignment="1">
      <alignment horizontal="center" vertical="center" wrapText="1"/>
    </xf>
    <xf numFmtId="0" fontId="101" fillId="9" borderId="92" xfId="17" applyFont="1" applyFill="1" applyBorder="1" applyAlignment="1">
      <alignment horizontal="center" vertical="center" wrapText="1"/>
    </xf>
    <xf numFmtId="0" fontId="101" fillId="9" borderId="93" xfId="17" applyFont="1" applyFill="1" applyBorder="1" applyAlignment="1">
      <alignment horizontal="center" vertical="center" wrapText="1"/>
    </xf>
    <xf numFmtId="0" fontId="101" fillId="9" borderId="94" xfId="17" applyFont="1" applyFill="1" applyBorder="1" applyAlignment="1">
      <alignment horizontal="center" vertical="center" wrapText="1"/>
    </xf>
    <xf numFmtId="0" fontId="99" fillId="0" borderId="13" xfId="17" applyFont="1" applyFill="1" applyBorder="1" applyAlignment="1">
      <alignment horizontal="left" vertical="center" wrapText="1" indent="1"/>
    </xf>
    <xf numFmtId="0" fontId="99" fillId="0" borderId="15" xfId="17" applyFont="1" applyFill="1" applyBorder="1" applyAlignment="1">
      <alignment horizontal="left" vertical="center" wrapText="1" indent="1"/>
    </xf>
    <xf numFmtId="0" fontId="109" fillId="0" borderId="0" xfId="22" applyFont="1" applyFill="1" applyBorder="1" applyAlignment="1">
      <alignment horizontal="center" vertical="top"/>
    </xf>
    <xf numFmtId="0" fontId="112" fillId="0" borderId="0" xfId="22" applyFont="1" applyAlignment="1">
      <alignment horizontal="left" vertical="center"/>
    </xf>
    <xf numFmtId="0" fontId="118" fillId="29" borderId="14" xfId="22" applyFont="1" applyFill="1" applyBorder="1" applyAlignment="1">
      <alignment horizontal="center" vertical="top" wrapText="1"/>
    </xf>
    <xf numFmtId="0" fontId="119" fillId="29" borderId="14" xfId="22" applyFont="1" applyFill="1" applyBorder="1" applyAlignment="1">
      <alignment horizontal="center" vertical="top" wrapText="1"/>
    </xf>
    <xf numFmtId="0" fontId="111" fillId="0" borderId="0" xfId="22" applyFont="1" applyFill="1" applyBorder="1" applyAlignment="1">
      <alignment horizontal="center" vertical="center" wrapText="1"/>
    </xf>
    <xf numFmtId="0" fontId="103" fillId="4" borderId="12" xfId="22" applyFill="1" applyBorder="1" applyAlignment="1">
      <alignment horizontal="center"/>
    </xf>
    <xf numFmtId="0" fontId="12" fillId="36" borderId="12" xfId="22" applyFont="1" applyFill="1" applyBorder="1" applyAlignment="1">
      <alignment horizontal="center"/>
    </xf>
    <xf numFmtId="0" fontId="12" fillId="19" borderId="12" xfId="22" applyFont="1" applyFill="1" applyBorder="1" applyAlignment="1">
      <alignment horizontal="center"/>
    </xf>
    <xf numFmtId="0" fontId="103" fillId="19" borderId="12" xfId="22" applyFill="1" applyBorder="1" applyAlignment="1">
      <alignment horizontal="center"/>
    </xf>
    <xf numFmtId="0" fontId="12" fillId="19" borderId="12" xfId="22" applyFont="1" applyFill="1" applyBorder="1" applyAlignment="1">
      <alignment horizontal="left"/>
    </xf>
    <xf numFmtId="0" fontId="6" fillId="19" borderId="12" xfId="17" applyFont="1" applyFill="1" applyBorder="1" applyAlignment="1">
      <alignment horizontal="center" vertical="center"/>
    </xf>
    <xf numFmtId="179" fontId="6" fillId="19" borderId="12" xfId="17" applyNumberFormat="1" applyFont="1" applyFill="1" applyBorder="1" applyAlignment="1">
      <alignment horizontal="center" vertical="center"/>
    </xf>
    <xf numFmtId="14" fontId="94" fillId="0" borderId="0" xfId="17" applyNumberFormat="1"/>
    <xf numFmtId="44" fontId="103" fillId="0" borderId="12" xfId="2" applyFont="1" applyFill="1" applyBorder="1" applyAlignment="1">
      <alignment horizontal="center"/>
    </xf>
    <xf numFmtId="0" fontId="0" fillId="37" borderId="0" xfId="0" applyFill="1"/>
    <xf numFmtId="0" fontId="85" fillId="37" borderId="0" xfId="11" quotePrefix="1" applyFill="1"/>
    <xf numFmtId="0" fontId="85" fillId="37" borderId="0" xfId="11" quotePrefix="1" applyFill="1" applyAlignment="1">
      <alignment horizontal="left"/>
    </xf>
    <xf numFmtId="0" fontId="85" fillId="37" borderId="0" xfId="11" applyFill="1" applyAlignment="1">
      <alignment horizontal="left"/>
    </xf>
  </cellXfs>
  <cellStyles count="39">
    <cellStyle name="Bordure orange" xfId="27" xr:uid="{A12F9AB9-317F-4981-87D0-ED1349961A9C}"/>
    <cellStyle name="Bordure orange 2" xfId="31" xr:uid="{AF88D880-42BD-4EB7-AD99-E96368A27E01}"/>
    <cellStyle name="Cellule grise" xfId="30" xr:uid="{B0D35A74-FEF6-40CF-9F8B-9DC7FD347155}"/>
    <cellStyle name="Cellule grise 2" xfId="35" xr:uid="{C40501BF-13A6-4BD5-A696-D5423084631F}"/>
    <cellStyle name="Cellule grise 2 2" xfId="28" xr:uid="{77324E41-7C94-4FAC-A4AA-D01DF5C17C8E}"/>
    <cellStyle name="Cellule jaune" xfId="38" xr:uid="{310C04B7-7AD2-4B1F-BC30-AA44BD60D610}"/>
    <cellStyle name="Cellule jaune 2" xfId="36" xr:uid="{8EE3E46E-8B7B-456C-97B0-78C2CA27F414}"/>
    <cellStyle name="Cellule jaune 2 2" xfId="29" xr:uid="{04219E83-8FEE-444E-9165-3AF8591BD194}"/>
    <cellStyle name="En-tête 3 2" xfId="26" xr:uid="{BD28F563-3D66-4BC3-B8F4-D59EB0A18AED}"/>
    <cellStyle name="Euro" xfId="5" xr:uid="{00000000-0005-0000-0000-000000000000}"/>
    <cellStyle name="Lien hypertexte" xfId="11" builtinId="8"/>
    <cellStyle name="Lien hypertexte 2" xfId="23" xr:uid="{8FABBA09-2AE1-42A9-B9E2-948C26EBDC0F}"/>
    <cellStyle name="Lien hypertexte 3" xfId="32" xr:uid="{8EBB1C18-7AB1-45CD-8C07-06CCABBDE440}"/>
    <cellStyle name="Milliers" xfId="1" builtinId="3"/>
    <cellStyle name="Milliers 2" xfId="9" xr:uid="{00000000-0005-0000-0000-000002000000}"/>
    <cellStyle name="Milliers 2 2" xfId="16" xr:uid="{167D3065-9D26-4AE4-89A3-8DCF46CB704E}"/>
    <cellStyle name="Milliers 3" xfId="19" xr:uid="{A8B8EAFB-19D5-4B27-A81D-C9B34FF10FDA}"/>
    <cellStyle name="Milliers 4" xfId="24" xr:uid="{CB1FA77E-6382-4F79-A97E-43A3911D261C}"/>
    <cellStyle name="Monétaire" xfId="2" builtinId="4"/>
    <cellStyle name="Monétaire 2" xfId="13" xr:uid="{0A80A7B8-457B-4EC4-97F3-FC271C0358ED}"/>
    <cellStyle name="Normal" xfId="0" builtinId="0"/>
    <cellStyle name="Normal 2" xfId="6" xr:uid="{00000000-0005-0000-0000-000005000000}"/>
    <cellStyle name="Normal 2 2" xfId="8" xr:uid="{00000000-0005-0000-0000-000006000000}"/>
    <cellStyle name="Normal 3" xfId="15" xr:uid="{9FBE4296-DE42-4036-BEEB-E8269D466103}"/>
    <cellStyle name="Normal 4" xfId="17" xr:uid="{85525551-2C01-4FA0-8AE9-335FAA727C97}"/>
    <cellStyle name="Normal 5" xfId="22" xr:uid="{C572EF86-7824-4A12-ABCC-A19A1E422D17}"/>
    <cellStyle name="Normal 6" xfId="25" xr:uid="{D3904DC5-A7A5-4816-A3A7-F3F6827ED39A}"/>
    <cellStyle name="Normal 2" xfId="37" xr:uid="{4CF904B7-DB7D-4CE2-83DC-C86AD424BDAA}"/>
    <cellStyle name="Normal 3" xfId="34" xr:uid="{1B550140-3665-4CA7-A411-2DEA101189B2}"/>
    <cellStyle name="Normal_Achats" xfId="12" xr:uid="{AFA3E4BE-7E3E-4901-A9FC-1608CE65744A}"/>
    <cellStyle name="Normal_Classeur3" xfId="7" xr:uid="{00000000-0005-0000-0000-000007000000}"/>
    <cellStyle name="Normal_Ex 2" xfId="20" xr:uid="{605177E9-1F00-4C9D-8CCB-74E10EA06BE1}"/>
    <cellStyle name="Normal_Ex 3" xfId="21" xr:uid="{74A02422-04C1-4411-A487-0E99C806F467}"/>
    <cellStyle name="Normal_Feuil1" xfId="10" xr:uid="{00000000-0005-0000-0000-000008000000}"/>
    <cellStyle name="Normal_TP ref abs  et rel" xfId="4" xr:uid="{00000000-0005-0000-0000-000009000000}"/>
    <cellStyle name="Pourcentage" xfId="3" builtinId="5"/>
    <cellStyle name="Pourcentage 2" xfId="14" xr:uid="{6DD0E8D9-36A9-4933-A487-404BC6AD9057}"/>
    <cellStyle name="Pourcentage 3" xfId="18" xr:uid="{8630578B-0354-45D8-A708-C172B19BE0FB}"/>
    <cellStyle name="Texte de la colonne z A" xfId="33" xr:uid="{56DFC04C-7DF6-44B8-918B-D8435C2C9752}"/>
  </cellStyles>
  <dxfs count="21">
    <dxf>
      <fill>
        <patternFill>
          <bgColor rgb="FFFF0000"/>
        </patternFill>
      </fill>
    </dxf>
    <dxf>
      <fill>
        <patternFill>
          <bgColor rgb="FF00B05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color rgb="FF00B050"/>
      </font>
    </dxf>
    <dxf>
      <font>
        <color rgb="FFFFC000"/>
      </font>
      <fill>
        <patternFill patternType="none">
          <bgColor auto="1"/>
        </patternFill>
      </fill>
    </dxf>
    <dxf>
      <font>
        <color rgb="FF00B050"/>
      </font>
    </dxf>
    <dxf>
      <font>
        <color rgb="FFFFC000"/>
      </font>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Secteurs!$A$6</c:f>
              <c:strCache>
                <c:ptCount val="1"/>
                <c:pt idx="0">
                  <c:v>Tokay</c:v>
                </c:pt>
              </c:strCache>
            </c:strRef>
          </c:tx>
          <c:spPr>
            <a:solidFill>
              <a:schemeClr val="accent1"/>
            </a:solidFill>
            <a:ln>
              <a:noFill/>
            </a:ln>
            <a:effectLst/>
          </c:spPr>
          <c:invertIfNegative val="0"/>
          <c:cat>
            <c:strRef>
              <c:f>Secteurs!$B$5:$E$5</c:f>
              <c:strCache>
                <c:ptCount val="4"/>
                <c:pt idx="0">
                  <c:v>Année 2011</c:v>
                </c:pt>
                <c:pt idx="1">
                  <c:v>Année 2012</c:v>
                </c:pt>
                <c:pt idx="2">
                  <c:v>Année 2013</c:v>
                </c:pt>
                <c:pt idx="3">
                  <c:v>Année 2014</c:v>
                </c:pt>
              </c:strCache>
            </c:strRef>
          </c:cat>
          <c:val>
            <c:numRef>
              <c:f>Secteurs!$B$6:$E$6</c:f>
              <c:numCache>
                <c:formatCode>General</c:formatCode>
                <c:ptCount val="4"/>
                <c:pt idx="0">
                  <c:v>1600</c:v>
                </c:pt>
                <c:pt idx="1">
                  <c:v>1800</c:v>
                </c:pt>
                <c:pt idx="2">
                  <c:v>2200</c:v>
                </c:pt>
                <c:pt idx="3">
                  <c:v>2400</c:v>
                </c:pt>
              </c:numCache>
            </c:numRef>
          </c:val>
          <c:extLst>
            <c:ext xmlns:c16="http://schemas.microsoft.com/office/drawing/2014/chart" uri="{C3380CC4-5D6E-409C-BE32-E72D297353CC}">
              <c16:uniqueId val="{00000000-6483-4EF1-AD68-90734D123989}"/>
            </c:ext>
          </c:extLst>
        </c:ser>
        <c:ser>
          <c:idx val="1"/>
          <c:order val="1"/>
          <c:tx>
            <c:strRef>
              <c:f>Secteurs!$A$7</c:f>
              <c:strCache>
                <c:ptCount val="1"/>
                <c:pt idx="0">
                  <c:v>Bourgogne</c:v>
                </c:pt>
              </c:strCache>
            </c:strRef>
          </c:tx>
          <c:spPr>
            <a:solidFill>
              <a:schemeClr val="accent2"/>
            </a:solidFill>
            <a:ln>
              <a:noFill/>
            </a:ln>
            <a:effectLst/>
          </c:spPr>
          <c:invertIfNegative val="0"/>
          <c:cat>
            <c:strRef>
              <c:f>Secteurs!$B$5:$E$5</c:f>
              <c:strCache>
                <c:ptCount val="4"/>
                <c:pt idx="0">
                  <c:v>Année 2011</c:v>
                </c:pt>
                <c:pt idx="1">
                  <c:v>Année 2012</c:v>
                </c:pt>
                <c:pt idx="2">
                  <c:v>Année 2013</c:v>
                </c:pt>
                <c:pt idx="3">
                  <c:v>Année 2014</c:v>
                </c:pt>
              </c:strCache>
            </c:strRef>
          </c:cat>
          <c:val>
            <c:numRef>
              <c:f>Secteurs!$B$7:$E$7</c:f>
              <c:numCache>
                <c:formatCode>General</c:formatCode>
                <c:ptCount val="4"/>
                <c:pt idx="0">
                  <c:v>1600</c:v>
                </c:pt>
                <c:pt idx="1">
                  <c:v>1700</c:v>
                </c:pt>
                <c:pt idx="2">
                  <c:v>1900</c:v>
                </c:pt>
                <c:pt idx="3">
                  <c:v>2100</c:v>
                </c:pt>
              </c:numCache>
            </c:numRef>
          </c:val>
          <c:extLst>
            <c:ext xmlns:c16="http://schemas.microsoft.com/office/drawing/2014/chart" uri="{C3380CC4-5D6E-409C-BE32-E72D297353CC}">
              <c16:uniqueId val="{00000001-6483-4EF1-AD68-90734D123989}"/>
            </c:ext>
          </c:extLst>
        </c:ser>
        <c:ser>
          <c:idx val="2"/>
          <c:order val="2"/>
          <c:tx>
            <c:strRef>
              <c:f>Secteurs!$A$8</c:f>
              <c:strCache>
                <c:ptCount val="1"/>
                <c:pt idx="0">
                  <c:v>Sancerre</c:v>
                </c:pt>
              </c:strCache>
            </c:strRef>
          </c:tx>
          <c:spPr>
            <a:solidFill>
              <a:schemeClr val="accent3"/>
            </a:solidFill>
            <a:ln>
              <a:noFill/>
            </a:ln>
            <a:effectLst/>
          </c:spPr>
          <c:invertIfNegative val="0"/>
          <c:cat>
            <c:strRef>
              <c:f>Secteurs!$B$5:$E$5</c:f>
              <c:strCache>
                <c:ptCount val="4"/>
                <c:pt idx="0">
                  <c:v>Année 2011</c:v>
                </c:pt>
                <c:pt idx="1">
                  <c:v>Année 2012</c:v>
                </c:pt>
                <c:pt idx="2">
                  <c:v>Année 2013</c:v>
                </c:pt>
                <c:pt idx="3">
                  <c:v>Année 2014</c:v>
                </c:pt>
              </c:strCache>
            </c:strRef>
          </c:cat>
          <c:val>
            <c:numRef>
              <c:f>Secteurs!$B$8:$E$8</c:f>
              <c:numCache>
                <c:formatCode>General</c:formatCode>
                <c:ptCount val="4"/>
                <c:pt idx="0">
                  <c:v>1800</c:v>
                </c:pt>
                <c:pt idx="1">
                  <c:v>2100</c:v>
                </c:pt>
                <c:pt idx="2">
                  <c:v>2300</c:v>
                </c:pt>
                <c:pt idx="3">
                  <c:v>2500</c:v>
                </c:pt>
              </c:numCache>
            </c:numRef>
          </c:val>
          <c:extLst>
            <c:ext xmlns:c16="http://schemas.microsoft.com/office/drawing/2014/chart" uri="{C3380CC4-5D6E-409C-BE32-E72D297353CC}">
              <c16:uniqueId val="{00000002-6483-4EF1-AD68-90734D123989}"/>
            </c:ext>
          </c:extLst>
        </c:ser>
        <c:ser>
          <c:idx val="3"/>
          <c:order val="3"/>
          <c:tx>
            <c:strRef>
              <c:f>Secteurs!$A$9</c:f>
              <c:strCache>
                <c:ptCount val="1"/>
                <c:pt idx="0">
                  <c:v>Saint-Émilion</c:v>
                </c:pt>
              </c:strCache>
            </c:strRef>
          </c:tx>
          <c:spPr>
            <a:solidFill>
              <a:schemeClr val="accent4"/>
            </a:solidFill>
            <a:ln>
              <a:noFill/>
            </a:ln>
            <a:effectLst/>
          </c:spPr>
          <c:invertIfNegative val="0"/>
          <c:cat>
            <c:strRef>
              <c:f>Secteurs!$B$5:$E$5</c:f>
              <c:strCache>
                <c:ptCount val="4"/>
                <c:pt idx="0">
                  <c:v>Année 2011</c:v>
                </c:pt>
                <c:pt idx="1">
                  <c:v>Année 2012</c:v>
                </c:pt>
                <c:pt idx="2">
                  <c:v>Année 2013</c:v>
                </c:pt>
                <c:pt idx="3">
                  <c:v>Année 2014</c:v>
                </c:pt>
              </c:strCache>
            </c:strRef>
          </c:cat>
          <c:val>
            <c:numRef>
              <c:f>Secteurs!$B$9:$E$9</c:f>
              <c:numCache>
                <c:formatCode>General</c:formatCode>
                <c:ptCount val="4"/>
                <c:pt idx="0">
                  <c:v>2000</c:v>
                </c:pt>
                <c:pt idx="1">
                  <c:v>2200</c:v>
                </c:pt>
                <c:pt idx="2">
                  <c:v>2500</c:v>
                </c:pt>
                <c:pt idx="3">
                  <c:v>2600</c:v>
                </c:pt>
              </c:numCache>
            </c:numRef>
          </c:val>
          <c:extLst>
            <c:ext xmlns:c16="http://schemas.microsoft.com/office/drawing/2014/chart" uri="{C3380CC4-5D6E-409C-BE32-E72D297353CC}">
              <c16:uniqueId val="{00000003-6483-4EF1-AD68-90734D123989}"/>
            </c:ext>
          </c:extLst>
        </c:ser>
        <c:ser>
          <c:idx val="4"/>
          <c:order val="4"/>
          <c:tx>
            <c:strRef>
              <c:f>Secteurs!$A$10</c:f>
              <c:strCache>
                <c:ptCount val="1"/>
                <c:pt idx="0">
                  <c:v>Provence</c:v>
                </c:pt>
              </c:strCache>
            </c:strRef>
          </c:tx>
          <c:spPr>
            <a:solidFill>
              <a:schemeClr val="accent5"/>
            </a:solidFill>
            <a:ln>
              <a:noFill/>
            </a:ln>
            <a:effectLst/>
          </c:spPr>
          <c:invertIfNegative val="0"/>
          <c:cat>
            <c:strRef>
              <c:f>Secteurs!$B$5:$E$5</c:f>
              <c:strCache>
                <c:ptCount val="4"/>
                <c:pt idx="0">
                  <c:v>Année 2011</c:v>
                </c:pt>
                <c:pt idx="1">
                  <c:v>Année 2012</c:v>
                </c:pt>
                <c:pt idx="2">
                  <c:v>Année 2013</c:v>
                </c:pt>
                <c:pt idx="3">
                  <c:v>Année 2014</c:v>
                </c:pt>
              </c:strCache>
            </c:strRef>
          </c:cat>
          <c:val>
            <c:numRef>
              <c:f>Secteurs!$B$10:$E$10</c:f>
              <c:numCache>
                <c:formatCode>General</c:formatCode>
                <c:ptCount val="4"/>
                <c:pt idx="0">
                  <c:v>2600</c:v>
                </c:pt>
                <c:pt idx="1">
                  <c:v>2900</c:v>
                </c:pt>
                <c:pt idx="2">
                  <c:v>3000</c:v>
                </c:pt>
                <c:pt idx="3">
                  <c:v>3200</c:v>
                </c:pt>
              </c:numCache>
            </c:numRef>
          </c:val>
          <c:extLst>
            <c:ext xmlns:c16="http://schemas.microsoft.com/office/drawing/2014/chart" uri="{C3380CC4-5D6E-409C-BE32-E72D297353CC}">
              <c16:uniqueId val="{0000000A-6483-4EF1-AD68-90734D123989}"/>
            </c:ext>
          </c:extLst>
        </c:ser>
        <c:dLbls>
          <c:showLegendKey val="0"/>
          <c:showVal val="0"/>
          <c:showCatName val="0"/>
          <c:showSerName val="0"/>
          <c:showPercent val="0"/>
          <c:showBubbleSize val="0"/>
        </c:dLbls>
        <c:gapWidth val="219"/>
        <c:overlap val="-27"/>
        <c:axId val="1023939135"/>
        <c:axId val="1176279871"/>
      </c:barChart>
      <c:catAx>
        <c:axId val="102393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6279871"/>
        <c:crosses val="autoZero"/>
        <c:auto val="1"/>
        <c:lblAlgn val="ctr"/>
        <c:lblOffset val="100"/>
        <c:noMultiLvlLbl val="0"/>
      </c:catAx>
      <c:valAx>
        <c:axId val="11762798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23939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Secteurs!$E$5</c:f>
              <c:strCache>
                <c:ptCount val="1"/>
                <c:pt idx="0">
                  <c:v>Année 2014</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explosion val="2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1-381D-42DC-8624-710351FD5840}"/>
              </c:ext>
            </c:extLst>
          </c:dPt>
          <c:cat>
            <c:strRef>
              <c:f>Secteurs!$A$6:$A$10</c:f>
              <c:strCache>
                <c:ptCount val="5"/>
                <c:pt idx="0">
                  <c:v>Tokay</c:v>
                </c:pt>
                <c:pt idx="1">
                  <c:v>Bourgogne</c:v>
                </c:pt>
                <c:pt idx="2">
                  <c:v>Sancerre</c:v>
                </c:pt>
                <c:pt idx="3">
                  <c:v>Saint-Émilion</c:v>
                </c:pt>
                <c:pt idx="4">
                  <c:v>Provence</c:v>
                </c:pt>
              </c:strCache>
            </c:strRef>
          </c:cat>
          <c:val>
            <c:numRef>
              <c:f>Secteurs!$E$6:$E$10</c:f>
              <c:numCache>
                <c:formatCode>General</c:formatCode>
                <c:ptCount val="5"/>
                <c:pt idx="0">
                  <c:v>2400</c:v>
                </c:pt>
                <c:pt idx="1">
                  <c:v>2100</c:v>
                </c:pt>
                <c:pt idx="2">
                  <c:v>2500</c:v>
                </c:pt>
                <c:pt idx="3">
                  <c:v>2600</c:v>
                </c:pt>
                <c:pt idx="4">
                  <c:v>3200</c:v>
                </c:pt>
              </c:numCache>
            </c:numRef>
          </c:val>
          <c:extLst>
            <c:ext xmlns:c16="http://schemas.microsoft.com/office/drawing/2014/chart" uri="{C3380CC4-5D6E-409C-BE32-E72D297353CC}">
              <c16:uniqueId val="{00000000-381D-42DC-8624-710351FD584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'Secteurs cor'!$D$5</c:f>
              <c:strCache>
                <c:ptCount val="1"/>
                <c:pt idx="0">
                  <c:v>Année 2013</c:v>
                </c:pt>
              </c:strCache>
            </c:strRef>
          </c:tx>
          <c:dPt>
            <c:idx val="4"/>
            <c:bubble3D val="0"/>
            <c:explosion val="20"/>
            <c:extLst>
              <c:ext xmlns:c16="http://schemas.microsoft.com/office/drawing/2014/chart" uri="{C3380CC4-5D6E-409C-BE32-E72D297353CC}">
                <c16:uniqueId val="{00000001-AD41-49CB-813D-38AF3FD0404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'Secteurs cor'!$A$6:$A$10</c:f>
              <c:strCache>
                <c:ptCount val="5"/>
                <c:pt idx="0">
                  <c:v>Tokay</c:v>
                </c:pt>
                <c:pt idx="1">
                  <c:v>Bourgogne</c:v>
                </c:pt>
                <c:pt idx="2">
                  <c:v>Sancerre</c:v>
                </c:pt>
                <c:pt idx="3">
                  <c:v>Saint-Émilion</c:v>
                </c:pt>
                <c:pt idx="4">
                  <c:v>Provence</c:v>
                </c:pt>
              </c:strCache>
            </c:strRef>
          </c:cat>
          <c:val>
            <c:numRef>
              <c:f>'Secteurs cor'!$D$6:$D$10</c:f>
              <c:numCache>
                <c:formatCode>General</c:formatCode>
                <c:ptCount val="5"/>
                <c:pt idx="0">
                  <c:v>2200</c:v>
                </c:pt>
                <c:pt idx="1">
                  <c:v>1900</c:v>
                </c:pt>
                <c:pt idx="2">
                  <c:v>2300</c:v>
                </c:pt>
                <c:pt idx="3">
                  <c:v>2500</c:v>
                </c:pt>
                <c:pt idx="4">
                  <c:v>3000</c:v>
                </c:pt>
              </c:numCache>
            </c:numRef>
          </c:val>
          <c:extLst>
            <c:ext xmlns:c16="http://schemas.microsoft.com/office/drawing/2014/chart" uri="{C3380CC4-5D6E-409C-BE32-E72D297353CC}">
              <c16:uniqueId val="{00000002-AD41-49CB-813D-38AF3FD04045}"/>
            </c:ext>
          </c:extLst>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'Radars cor'!$A$6</c:f>
              <c:strCache>
                <c:ptCount val="1"/>
                <c:pt idx="0">
                  <c:v>Jean</c:v>
                </c:pt>
              </c:strCache>
            </c:strRef>
          </c:tx>
          <c:marker>
            <c:symbol val="none"/>
          </c:marker>
          <c:cat>
            <c:strRef>
              <c:f>'Radars cor'!$B$5:$F$5</c:f>
              <c:strCache>
                <c:ptCount val="5"/>
                <c:pt idx="0">
                  <c:v>Stress</c:v>
                </c:pt>
                <c:pt idx="1">
                  <c:v>Action</c:v>
                </c:pt>
                <c:pt idx="2">
                  <c:v>Communication</c:v>
                </c:pt>
                <c:pt idx="3">
                  <c:v>Ouverture</c:v>
                </c:pt>
                <c:pt idx="4">
                  <c:v>Stabilité</c:v>
                </c:pt>
              </c:strCache>
            </c:strRef>
          </c:cat>
          <c:val>
            <c:numRef>
              <c:f>'Radars cor'!$B$6:$F$6</c:f>
              <c:numCache>
                <c:formatCode>General</c:formatCode>
                <c:ptCount val="5"/>
                <c:pt idx="0">
                  <c:v>70</c:v>
                </c:pt>
                <c:pt idx="1">
                  <c:v>60</c:v>
                </c:pt>
                <c:pt idx="2">
                  <c:v>80</c:v>
                </c:pt>
                <c:pt idx="3">
                  <c:v>40</c:v>
                </c:pt>
                <c:pt idx="4">
                  <c:v>50</c:v>
                </c:pt>
              </c:numCache>
            </c:numRef>
          </c:val>
          <c:extLst>
            <c:ext xmlns:c16="http://schemas.microsoft.com/office/drawing/2014/chart" uri="{C3380CC4-5D6E-409C-BE32-E72D297353CC}">
              <c16:uniqueId val="{00000000-1D96-427A-9474-944B03A90422}"/>
            </c:ext>
          </c:extLst>
        </c:ser>
        <c:ser>
          <c:idx val="1"/>
          <c:order val="1"/>
          <c:tx>
            <c:strRef>
              <c:f>'Radars cor'!$A$7</c:f>
              <c:strCache>
                <c:ptCount val="1"/>
                <c:pt idx="0">
                  <c:v>Pierre</c:v>
                </c:pt>
              </c:strCache>
            </c:strRef>
          </c:tx>
          <c:marker>
            <c:symbol val="none"/>
          </c:marker>
          <c:cat>
            <c:strRef>
              <c:f>'Radars cor'!$B$5:$F$5</c:f>
              <c:strCache>
                <c:ptCount val="5"/>
                <c:pt idx="0">
                  <c:v>Stress</c:v>
                </c:pt>
                <c:pt idx="1">
                  <c:v>Action</c:v>
                </c:pt>
                <c:pt idx="2">
                  <c:v>Communication</c:v>
                </c:pt>
                <c:pt idx="3">
                  <c:v>Ouverture</c:v>
                </c:pt>
                <c:pt idx="4">
                  <c:v>Stabilité</c:v>
                </c:pt>
              </c:strCache>
            </c:strRef>
          </c:cat>
          <c:val>
            <c:numRef>
              <c:f>'Radars cor'!$B$7:$F$7</c:f>
              <c:numCache>
                <c:formatCode>General</c:formatCode>
                <c:ptCount val="5"/>
                <c:pt idx="0">
                  <c:v>30</c:v>
                </c:pt>
                <c:pt idx="1">
                  <c:v>80</c:v>
                </c:pt>
                <c:pt idx="2">
                  <c:v>40</c:v>
                </c:pt>
                <c:pt idx="3">
                  <c:v>70</c:v>
                </c:pt>
                <c:pt idx="4">
                  <c:v>60</c:v>
                </c:pt>
              </c:numCache>
            </c:numRef>
          </c:val>
          <c:extLst>
            <c:ext xmlns:c16="http://schemas.microsoft.com/office/drawing/2014/chart" uri="{C3380CC4-5D6E-409C-BE32-E72D297353CC}">
              <c16:uniqueId val="{00000001-1D96-427A-9474-944B03A90422}"/>
            </c:ext>
          </c:extLst>
        </c:ser>
        <c:ser>
          <c:idx val="2"/>
          <c:order val="2"/>
          <c:tx>
            <c:strRef>
              <c:f>'Radars cor'!$A$8</c:f>
              <c:strCache>
                <c:ptCount val="1"/>
                <c:pt idx="0">
                  <c:v>Brigitte</c:v>
                </c:pt>
              </c:strCache>
            </c:strRef>
          </c:tx>
          <c:marker>
            <c:symbol val="none"/>
          </c:marker>
          <c:cat>
            <c:strRef>
              <c:f>'Radars cor'!$B$5:$F$5</c:f>
              <c:strCache>
                <c:ptCount val="5"/>
                <c:pt idx="0">
                  <c:v>Stress</c:v>
                </c:pt>
                <c:pt idx="1">
                  <c:v>Action</c:v>
                </c:pt>
                <c:pt idx="2">
                  <c:v>Communication</c:v>
                </c:pt>
                <c:pt idx="3">
                  <c:v>Ouverture</c:v>
                </c:pt>
                <c:pt idx="4">
                  <c:v>Stabilité</c:v>
                </c:pt>
              </c:strCache>
            </c:strRef>
          </c:cat>
          <c:val>
            <c:numRef>
              <c:f>'Radars cor'!$B$8:$F$8</c:f>
              <c:numCache>
                <c:formatCode>General</c:formatCode>
                <c:ptCount val="5"/>
                <c:pt idx="0">
                  <c:v>60</c:v>
                </c:pt>
                <c:pt idx="1">
                  <c:v>50</c:v>
                </c:pt>
                <c:pt idx="2">
                  <c:v>50</c:v>
                </c:pt>
                <c:pt idx="3">
                  <c:v>70</c:v>
                </c:pt>
                <c:pt idx="4">
                  <c:v>30</c:v>
                </c:pt>
              </c:numCache>
            </c:numRef>
          </c:val>
          <c:extLst>
            <c:ext xmlns:c16="http://schemas.microsoft.com/office/drawing/2014/chart" uri="{C3380CC4-5D6E-409C-BE32-E72D297353CC}">
              <c16:uniqueId val="{00000002-1D96-427A-9474-944B03A90422}"/>
            </c:ext>
          </c:extLst>
        </c:ser>
        <c:ser>
          <c:idx val="3"/>
          <c:order val="3"/>
          <c:tx>
            <c:strRef>
              <c:f>'Radars cor'!$A$9</c:f>
              <c:strCache>
                <c:ptCount val="1"/>
                <c:pt idx="0">
                  <c:v>Nathalie</c:v>
                </c:pt>
              </c:strCache>
            </c:strRef>
          </c:tx>
          <c:marker>
            <c:symbol val="none"/>
          </c:marker>
          <c:cat>
            <c:strRef>
              <c:f>'Radars cor'!$B$5:$F$5</c:f>
              <c:strCache>
                <c:ptCount val="5"/>
                <c:pt idx="0">
                  <c:v>Stress</c:v>
                </c:pt>
                <c:pt idx="1">
                  <c:v>Action</c:v>
                </c:pt>
                <c:pt idx="2">
                  <c:v>Communication</c:v>
                </c:pt>
                <c:pt idx="3">
                  <c:v>Ouverture</c:v>
                </c:pt>
                <c:pt idx="4">
                  <c:v>Stabilité</c:v>
                </c:pt>
              </c:strCache>
            </c:strRef>
          </c:cat>
          <c:val>
            <c:numRef>
              <c:f>'Radars cor'!$B$9:$F$9</c:f>
              <c:numCache>
                <c:formatCode>General</c:formatCode>
                <c:ptCount val="5"/>
                <c:pt idx="0">
                  <c:v>50</c:v>
                </c:pt>
                <c:pt idx="1">
                  <c:v>40</c:v>
                </c:pt>
                <c:pt idx="2">
                  <c:v>30</c:v>
                </c:pt>
                <c:pt idx="3">
                  <c:v>30</c:v>
                </c:pt>
                <c:pt idx="4">
                  <c:v>80</c:v>
                </c:pt>
              </c:numCache>
            </c:numRef>
          </c:val>
          <c:extLst>
            <c:ext xmlns:c16="http://schemas.microsoft.com/office/drawing/2014/chart" uri="{C3380CC4-5D6E-409C-BE32-E72D297353CC}">
              <c16:uniqueId val="{00000003-1D96-427A-9474-944B03A90422}"/>
            </c:ext>
          </c:extLst>
        </c:ser>
        <c:dLbls>
          <c:showLegendKey val="0"/>
          <c:showVal val="0"/>
          <c:showCatName val="0"/>
          <c:showSerName val="0"/>
          <c:showPercent val="0"/>
          <c:showBubbleSize val="0"/>
        </c:dLbls>
        <c:axId val="181907456"/>
        <c:axId val="181909760"/>
      </c:radarChart>
      <c:catAx>
        <c:axId val="181907456"/>
        <c:scaling>
          <c:orientation val="minMax"/>
        </c:scaling>
        <c:delete val="0"/>
        <c:axPos val="b"/>
        <c:majorGridlines/>
        <c:numFmt formatCode="General" sourceLinked="0"/>
        <c:majorTickMark val="out"/>
        <c:minorTickMark val="none"/>
        <c:tickLblPos val="nextTo"/>
        <c:crossAx val="181909760"/>
        <c:crosses val="autoZero"/>
        <c:auto val="1"/>
        <c:lblAlgn val="ctr"/>
        <c:lblOffset val="100"/>
        <c:noMultiLvlLbl val="0"/>
      </c:catAx>
      <c:valAx>
        <c:axId val="181909760"/>
        <c:scaling>
          <c:orientation val="minMax"/>
        </c:scaling>
        <c:delete val="0"/>
        <c:axPos val="l"/>
        <c:majorGridlines/>
        <c:numFmt formatCode="General" sourceLinked="1"/>
        <c:majorTickMark val="cross"/>
        <c:minorTickMark val="none"/>
        <c:tickLblPos val="nextTo"/>
        <c:crossAx val="1819074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'Courbes cor'!$A$7</c:f>
              <c:strCache>
                <c:ptCount val="1"/>
                <c:pt idx="0">
                  <c:v>Danone</c:v>
                </c:pt>
              </c:strCache>
            </c:strRef>
          </c:tx>
          <c:cat>
            <c:strRef>
              <c:f>'Courbes cor'!$B$6:$E$6</c:f>
              <c:strCache>
                <c:ptCount val="4"/>
                <c:pt idx="0">
                  <c:v>Trimestre 1</c:v>
                </c:pt>
                <c:pt idx="1">
                  <c:v>Trimestre 2</c:v>
                </c:pt>
                <c:pt idx="2">
                  <c:v>Trimestre 3</c:v>
                </c:pt>
                <c:pt idx="3">
                  <c:v>Trimestre 4</c:v>
                </c:pt>
              </c:strCache>
            </c:strRef>
          </c:cat>
          <c:val>
            <c:numRef>
              <c:f>'Courbes cor'!$B$7:$E$7</c:f>
              <c:numCache>
                <c:formatCode>General</c:formatCode>
                <c:ptCount val="4"/>
                <c:pt idx="0">
                  <c:v>120</c:v>
                </c:pt>
                <c:pt idx="1">
                  <c:v>140</c:v>
                </c:pt>
                <c:pt idx="2">
                  <c:v>160</c:v>
                </c:pt>
                <c:pt idx="3">
                  <c:v>160</c:v>
                </c:pt>
              </c:numCache>
            </c:numRef>
          </c:val>
          <c:smooth val="0"/>
          <c:extLst>
            <c:ext xmlns:c16="http://schemas.microsoft.com/office/drawing/2014/chart" uri="{C3380CC4-5D6E-409C-BE32-E72D297353CC}">
              <c16:uniqueId val="{00000000-C908-4EC1-99D0-514F0DC92186}"/>
            </c:ext>
          </c:extLst>
        </c:ser>
        <c:ser>
          <c:idx val="1"/>
          <c:order val="1"/>
          <c:tx>
            <c:strRef>
              <c:f>'Courbes cor'!$A$8</c:f>
              <c:strCache>
                <c:ptCount val="1"/>
                <c:pt idx="0">
                  <c:v>Matra</c:v>
                </c:pt>
              </c:strCache>
            </c:strRef>
          </c:tx>
          <c:cat>
            <c:strRef>
              <c:f>'Courbes cor'!$B$6:$E$6</c:f>
              <c:strCache>
                <c:ptCount val="4"/>
                <c:pt idx="0">
                  <c:v>Trimestre 1</c:v>
                </c:pt>
                <c:pt idx="1">
                  <c:v>Trimestre 2</c:v>
                </c:pt>
                <c:pt idx="2">
                  <c:v>Trimestre 3</c:v>
                </c:pt>
                <c:pt idx="3">
                  <c:v>Trimestre 4</c:v>
                </c:pt>
              </c:strCache>
            </c:strRef>
          </c:cat>
          <c:val>
            <c:numRef>
              <c:f>'Courbes cor'!$B$8:$E$8</c:f>
              <c:numCache>
                <c:formatCode>General</c:formatCode>
                <c:ptCount val="4"/>
                <c:pt idx="0">
                  <c:v>80</c:v>
                </c:pt>
                <c:pt idx="1">
                  <c:v>85</c:v>
                </c:pt>
                <c:pt idx="2">
                  <c:v>90</c:v>
                </c:pt>
                <c:pt idx="3">
                  <c:v>85</c:v>
                </c:pt>
              </c:numCache>
            </c:numRef>
          </c:val>
          <c:smooth val="0"/>
          <c:extLst>
            <c:ext xmlns:c16="http://schemas.microsoft.com/office/drawing/2014/chart" uri="{C3380CC4-5D6E-409C-BE32-E72D297353CC}">
              <c16:uniqueId val="{00000001-C908-4EC1-99D0-514F0DC92186}"/>
            </c:ext>
          </c:extLst>
        </c:ser>
        <c:ser>
          <c:idx val="2"/>
          <c:order val="2"/>
          <c:tx>
            <c:strRef>
              <c:f>'Courbes cor'!$A$9</c:f>
              <c:strCache>
                <c:ptCount val="1"/>
                <c:pt idx="0">
                  <c:v>Ubisoft</c:v>
                </c:pt>
              </c:strCache>
            </c:strRef>
          </c:tx>
          <c:cat>
            <c:strRef>
              <c:f>'Courbes cor'!$B$6:$E$6</c:f>
              <c:strCache>
                <c:ptCount val="4"/>
                <c:pt idx="0">
                  <c:v>Trimestre 1</c:v>
                </c:pt>
                <c:pt idx="1">
                  <c:v>Trimestre 2</c:v>
                </c:pt>
                <c:pt idx="2">
                  <c:v>Trimestre 3</c:v>
                </c:pt>
                <c:pt idx="3">
                  <c:v>Trimestre 4</c:v>
                </c:pt>
              </c:strCache>
            </c:strRef>
          </c:cat>
          <c:val>
            <c:numRef>
              <c:f>'Courbes cor'!$B$9:$E$9</c:f>
              <c:numCache>
                <c:formatCode>General</c:formatCode>
                <c:ptCount val="4"/>
                <c:pt idx="0">
                  <c:v>20</c:v>
                </c:pt>
                <c:pt idx="1">
                  <c:v>22</c:v>
                </c:pt>
                <c:pt idx="2">
                  <c:v>25</c:v>
                </c:pt>
                <c:pt idx="3">
                  <c:v>28</c:v>
                </c:pt>
              </c:numCache>
            </c:numRef>
          </c:val>
          <c:smooth val="0"/>
          <c:extLst>
            <c:ext xmlns:c16="http://schemas.microsoft.com/office/drawing/2014/chart" uri="{C3380CC4-5D6E-409C-BE32-E72D297353CC}">
              <c16:uniqueId val="{00000002-C908-4EC1-99D0-514F0DC92186}"/>
            </c:ext>
          </c:extLst>
        </c:ser>
        <c:ser>
          <c:idx val="3"/>
          <c:order val="3"/>
          <c:tx>
            <c:strRef>
              <c:f>'Courbes cor'!$A$10</c:f>
              <c:strCache>
                <c:ptCount val="1"/>
                <c:pt idx="0">
                  <c:v>Michelin</c:v>
                </c:pt>
              </c:strCache>
            </c:strRef>
          </c:tx>
          <c:cat>
            <c:strRef>
              <c:f>'Courbes cor'!$B$6:$E$6</c:f>
              <c:strCache>
                <c:ptCount val="4"/>
                <c:pt idx="0">
                  <c:v>Trimestre 1</c:v>
                </c:pt>
                <c:pt idx="1">
                  <c:v>Trimestre 2</c:v>
                </c:pt>
                <c:pt idx="2">
                  <c:v>Trimestre 3</c:v>
                </c:pt>
                <c:pt idx="3">
                  <c:v>Trimestre 4</c:v>
                </c:pt>
              </c:strCache>
            </c:strRef>
          </c:cat>
          <c:val>
            <c:numRef>
              <c:f>'Courbes cor'!$B$10:$E$10</c:f>
              <c:numCache>
                <c:formatCode>General</c:formatCode>
                <c:ptCount val="4"/>
                <c:pt idx="0">
                  <c:v>60</c:v>
                </c:pt>
                <c:pt idx="1">
                  <c:v>55</c:v>
                </c:pt>
                <c:pt idx="2">
                  <c:v>67</c:v>
                </c:pt>
                <c:pt idx="3">
                  <c:v>70</c:v>
                </c:pt>
              </c:numCache>
            </c:numRef>
          </c:val>
          <c:smooth val="0"/>
          <c:extLst>
            <c:ext xmlns:c16="http://schemas.microsoft.com/office/drawing/2014/chart" uri="{C3380CC4-5D6E-409C-BE32-E72D297353CC}">
              <c16:uniqueId val="{00000003-C908-4EC1-99D0-514F0DC92186}"/>
            </c:ext>
          </c:extLst>
        </c:ser>
        <c:ser>
          <c:idx val="4"/>
          <c:order val="4"/>
          <c:tx>
            <c:strRef>
              <c:f>'Courbes cor'!$A$11</c:f>
              <c:strCache>
                <c:ptCount val="1"/>
                <c:pt idx="0">
                  <c:v>Peugeot</c:v>
                </c:pt>
              </c:strCache>
            </c:strRef>
          </c:tx>
          <c:cat>
            <c:strRef>
              <c:f>'Courbes cor'!$B$6:$E$6</c:f>
              <c:strCache>
                <c:ptCount val="4"/>
                <c:pt idx="0">
                  <c:v>Trimestre 1</c:v>
                </c:pt>
                <c:pt idx="1">
                  <c:v>Trimestre 2</c:v>
                </c:pt>
                <c:pt idx="2">
                  <c:v>Trimestre 3</c:v>
                </c:pt>
                <c:pt idx="3">
                  <c:v>Trimestre 4</c:v>
                </c:pt>
              </c:strCache>
            </c:strRef>
          </c:cat>
          <c:val>
            <c:numRef>
              <c:f>'Courbes cor'!$B$11:$E$11</c:f>
              <c:numCache>
                <c:formatCode>General</c:formatCode>
                <c:ptCount val="4"/>
                <c:pt idx="0">
                  <c:v>32</c:v>
                </c:pt>
                <c:pt idx="1">
                  <c:v>30</c:v>
                </c:pt>
                <c:pt idx="2">
                  <c:v>40</c:v>
                </c:pt>
                <c:pt idx="3">
                  <c:v>50</c:v>
                </c:pt>
              </c:numCache>
            </c:numRef>
          </c:val>
          <c:smooth val="0"/>
          <c:extLst>
            <c:ext xmlns:c16="http://schemas.microsoft.com/office/drawing/2014/chart" uri="{C3380CC4-5D6E-409C-BE32-E72D297353CC}">
              <c16:uniqueId val="{00000004-C908-4EC1-99D0-514F0DC92186}"/>
            </c:ext>
          </c:extLst>
        </c:ser>
        <c:dLbls>
          <c:showLegendKey val="0"/>
          <c:showVal val="0"/>
          <c:showCatName val="0"/>
          <c:showSerName val="0"/>
          <c:showPercent val="0"/>
          <c:showBubbleSize val="0"/>
        </c:dLbls>
        <c:marker val="1"/>
        <c:smooth val="0"/>
        <c:axId val="181939200"/>
        <c:axId val="181949568"/>
      </c:lineChart>
      <c:catAx>
        <c:axId val="181939200"/>
        <c:scaling>
          <c:orientation val="minMax"/>
        </c:scaling>
        <c:delete val="0"/>
        <c:axPos val="b"/>
        <c:numFmt formatCode="General" sourceLinked="0"/>
        <c:majorTickMark val="out"/>
        <c:minorTickMark val="none"/>
        <c:tickLblPos val="nextTo"/>
        <c:crossAx val="181949568"/>
        <c:crosses val="autoZero"/>
        <c:auto val="1"/>
        <c:lblAlgn val="ctr"/>
        <c:lblOffset val="100"/>
        <c:noMultiLvlLbl val="0"/>
      </c:catAx>
      <c:valAx>
        <c:axId val="181949568"/>
        <c:scaling>
          <c:orientation val="minMax"/>
        </c:scaling>
        <c:delete val="0"/>
        <c:axPos val="l"/>
        <c:majorGridlines/>
        <c:numFmt formatCode="General" sourceLinked="1"/>
        <c:majorTickMark val="out"/>
        <c:minorTickMark val="none"/>
        <c:tickLblPos val="nextTo"/>
        <c:crossAx val="1819392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'Nuage de points cor'!$B$6</c:f>
              <c:strCache>
                <c:ptCount val="1"/>
                <c:pt idx="0">
                  <c:v>Prévu</c:v>
                </c:pt>
              </c:strCache>
            </c:strRef>
          </c:tx>
          <c:spPr>
            <a:ln w="28575">
              <a:noFill/>
            </a:ln>
          </c:spPr>
          <c:xVal>
            <c:numRef>
              <c:f>'Nuage de points cor'!$A$7:$A$15</c:f>
              <c:numCache>
                <c:formatCode>h:mm</c:formatCode>
                <c:ptCount val="9"/>
                <c:pt idx="0">
                  <c:v>0.375</c:v>
                </c:pt>
                <c:pt idx="1">
                  <c:v>0.41666666666666669</c:v>
                </c:pt>
                <c:pt idx="2">
                  <c:v>0.45833333333333331</c:v>
                </c:pt>
                <c:pt idx="3">
                  <c:v>0.5</c:v>
                </c:pt>
                <c:pt idx="4">
                  <c:v>0.54166666666666696</c:v>
                </c:pt>
                <c:pt idx="5">
                  <c:v>0.58333333333333304</c:v>
                </c:pt>
                <c:pt idx="6">
                  <c:v>0.625</c:v>
                </c:pt>
                <c:pt idx="7">
                  <c:v>0.66666666666666696</c:v>
                </c:pt>
                <c:pt idx="8">
                  <c:v>0.70833333333333304</c:v>
                </c:pt>
              </c:numCache>
            </c:numRef>
          </c:xVal>
          <c:yVal>
            <c:numRef>
              <c:f>'Nuage de points cor'!$B$7:$B$15</c:f>
              <c:numCache>
                <c:formatCode>General</c:formatCode>
                <c:ptCount val="9"/>
                <c:pt idx="0">
                  <c:v>2000</c:v>
                </c:pt>
                <c:pt idx="1">
                  <c:v>3000</c:v>
                </c:pt>
                <c:pt idx="2">
                  <c:v>3200</c:v>
                </c:pt>
                <c:pt idx="3">
                  <c:v>3500</c:v>
                </c:pt>
                <c:pt idx="4">
                  <c:v>3600</c:v>
                </c:pt>
                <c:pt idx="5">
                  <c:v>3100</c:v>
                </c:pt>
                <c:pt idx="6">
                  <c:v>2800</c:v>
                </c:pt>
                <c:pt idx="7">
                  <c:v>3100</c:v>
                </c:pt>
                <c:pt idx="8">
                  <c:v>3800</c:v>
                </c:pt>
              </c:numCache>
            </c:numRef>
          </c:yVal>
          <c:smooth val="0"/>
          <c:extLst>
            <c:ext xmlns:c16="http://schemas.microsoft.com/office/drawing/2014/chart" uri="{C3380CC4-5D6E-409C-BE32-E72D297353CC}">
              <c16:uniqueId val="{00000000-EE2A-47EA-AB35-915F592C4984}"/>
            </c:ext>
          </c:extLst>
        </c:ser>
        <c:ser>
          <c:idx val="1"/>
          <c:order val="1"/>
          <c:tx>
            <c:strRef>
              <c:f>'Nuage de points cor'!$C$6</c:f>
              <c:strCache>
                <c:ptCount val="1"/>
                <c:pt idx="0">
                  <c:v>Constaté</c:v>
                </c:pt>
              </c:strCache>
            </c:strRef>
          </c:tx>
          <c:spPr>
            <a:ln w="28575">
              <a:noFill/>
            </a:ln>
          </c:spPr>
          <c:xVal>
            <c:numRef>
              <c:f>'Nuage de points cor'!$A$7:$A$15</c:f>
              <c:numCache>
                <c:formatCode>h:mm</c:formatCode>
                <c:ptCount val="9"/>
                <c:pt idx="0">
                  <c:v>0.375</c:v>
                </c:pt>
                <c:pt idx="1">
                  <c:v>0.41666666666666669</c:v>
                </c:pt>
                <c:pt idx="2">
                  <c:v>0.45833333333333331</c:v>
                </c:pt>
                <c:pt idx="3">
                  <c:v>0.5</c:v>
                </c:pt>
                <c:pt idx="4">
                  <c:v>0.54166666666666696</c:v>
                </c:pt>
                <c:pt idx="5">
                  <c:v>0.58333333333333304</c:v>
                </c:pt>
                <c:pt idx="6">
                  <c:v>0.625</c:v>
                </c:pt>
                <c:pt idx="7">
                  <c:v>0.66666666666666696</c:v>
                </c:pt>
                <c:pt idx="8">
                  <c:v>0.70833333333333304</c:v>
                </c:pt>
              </c:numCache>
            </c:numRef>
          </c:xVal>
          <c:yVal>
            <c:numRef>
              <c:f>'Nuage de points cor'!$C$7:$C$15</c:f>
              <c:numCache>
                <c:formatCode>General</c:formatCode>
                <c:ptCount val="9"/>
                <c:pt idx="0">
                  <c:v>2700</c:v>
                </c:pt>
                <c:pt idx="1">
                  <c:v>2900</c:v>
                </c:pt>
                <c:pt idx="2">
                  <c:v>3200</c:v>
                </c:pt>
                <c:pt idx="3">
                  <c:v>3700</c:v>
                </c:pt>
                <c:pt idx="4">
                  <c:v>4200</c:v>
                </c:pt>
                <c:pt idx="5">
                  <c:v>2800</c:v>
                </c:pt>
                <c:pt idx="6">
                  <c:v>2600</c:v>
                </c:pt>
                <c:pt idx="7">
                  <c:v>3300</c:v>
                </c:pt>
                <c:pt idx="8">
                  <c:v>4200</c:v>
                </c:pt>
              </c:numCache>
            </c:numRef>
          </c:yVal>
          <c:smooth val="0"/>
          <c:extLst>
            <c:ext xmlns:c16="http://schemas.microsoft.com/office/drawing/2014/chart" uri="{C3380CC4-5D6E-409C-BE32-E72D297353CC}">
              <c16:uniqueId val="{00000001-EE2A-47EA-AB35-915F592C4984}"/>
            </c:ext>
          </c:extLst>
        </c:ser>
        <c:dLbls>
          <c:showLegendKey val="0"/>
          <c:showVal val="0"/>
          <c:showCatName val="0"/>
          <c:showSerName val="0"/>
          <c:showPercent val="0"/>
          <c:showBubbleSize val="0"/>
        </c:dLbls>
        <c:axId val="92895872"/>
        <c:axId val="92897664"/>
      </c:scatterChart>
      <c:valAx>
        <c:axId val="92895872"/>
        <c:scaling>
          <c:orientation val="minMax"/>
          <c:max val="0.75000000000000011"/>
          <c:min val="0.33000000000000007"/>
        </c:scaling>
        <c:delete val="0"/>
        <c:axPos val="b"/>
        <c:minorGridlines/>
        <c:numFmt formatCode="h:mm" sourceLinked="1"/>
        <c:majorTickMark val="out"/>
        <c:minorTickMark val="none"/>
        <c:tickLblPos val="nextTo"/>
        <c:crossAx val="92897664"/>
        <c:crosses val="autoZero"/>
        <c:crossBetween val="midCat"/>
        <c:majorUnit val="4.0000000000000008E-2"/>
      </c:valAx>
      <c:valAx>
        <c:axId val="92897664"/>
        <c:scaling>
          <c:orientation val="minMax"/>
          <c:max val="5000"/>
          <c:min val="2000"/>
        </c:scaling>
        <c:delete val="0"/>
        <c:axPos val="l"/>
        <c:minorGridlines/>
        <c:numFmt formatCode="General" sourceLinked="1"/>
        <c:majorTickMark val="out"/>
        <c:minorTickMark val="none"/>
        <c:tickLblPos val="nextTo"/>
        <c:crossAx val="92895872"/>
        <c:crosses val="autoZero"/>
        <c:crossBetween val="midCat"/>
        <c:majorUnit val="500"/>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fr-FR"/>
              <a:t>Evolution des concentrations de CO2 et des températures au cours des temps géologiques</a:t>
            </a:r>
          </a:p>
        </c:rich>
      </c:tx>
      <c:layout>
        <c:manualLayout>
          <c:xMode val="edge"/>
          <c:yMode val="edge"/>
          <c:x val="0.11848356955380576"/>
          <c:y val="1.2106618923214645E-2"/>
        </c:manualLayout>
      </c:layout>
      <c:overlay val="0"/>
    </c:title>
    <c:autoTitleDeleted val="0"/>
    <c:plotArea>
      <c:layout>
        <c:manualLayout>
          <c:layoutTarget val="inner"/>
          <c:xMode val="edge"/>
          <c:yMode val="edge"/>
          <c:x val="0.11216447004046649"/>
          <c:y val="0.21307506053268771"/>
          <c:w val="0.75829500872428079"/>
          <c:h val="0.63196125907990353"/>
        </c:manualLayout>
      </c:layout>
      <c:lineChart>
        <c:grouping val="standard"/>
        <c:varyColors val="0"/>
        <c:ser>
          <c:idx val="0"/>
          <c:order val="1"/>
          <c:tx>
            <c:strRef>
              <c:f>'Courbes 2 axes cor'!$C$4</c:f>
              <c:strCache>
                <c:ptCount val="1"/>
                <c:pt idx="0">
                  <c:v>t°c</c:v>
                </c:pt>
              </c:strCache>
            </c:strRef>
          </c:tx>
          <c:cat>
            <c:numRef>
              <c:f>'Courbes 2 axes cor'!$A$5:$A$15</c:f>
              <c:numCache>
                <c:formatCode>General</c:formatCode>
                <c:ptCount val="11"/>
                <c:pt idx="0">
                  <c:v>-160000</c:v>
                </c:pt>
                <c:pt idx="1">
                  <c:v>-140000</c:v>
                </c:pt>
                <c:pt idx="2">
                  <c:v>-120000</c:v>
                </c:pt>
                <c:pt idx="3">
                  <c:v>-100000</c:v>
                </c:pt>
                <c:pt idx="4">
                  <c:v>-80000</c:v>
                </c:pt>
                <c:pt idx="5">
                  <c:v>-60000</c:v>
                </c:pt>
                <c:pt idx="6">
                  <c:v>-50000</c:v>
                </c:pt>
                <c:pt idx="7">
                  <c:v>-40000</c:v>
                </c:pt>
                <c:pt idx="8">
                  <c:v>-20000</c:v>
                </c:pt>
                <c:pt idx="9">
                  <c:v>0</c:v>
                </c:pt>
                <c:pt idx="10">
                  <c:v>2008</c:v>
                </c:pt>
              </c:numCache>
            </c:numRef>
          </c:cat>
          <c:val>
            <c:numRef>
              <c:f>'Courbes 2 axes cor'!$C$5:$C$15</c:f>
              <c:numCache>
                <c:formatCode>General</c:formatCode>
                <c:ptCount val="11"/>
                <c:pt idx="0">
                  <c:v>-8.5</c:v>
                </c:pt>
                <c:pt idx="1">
                  <c:v>-9</c:v>
                </c:pt>
                <c:pt idx="2">
                  <c:v>3</c:v>
                </c:pt>
                <c:pt idx="3">
                  <c:v>-7</c:v>
                </c:pt>
                <c:pt idx="4">
                  <c:v>-4</c:v>
                </c:pt>
                <c:pt idx="5">
                  <c:v>-8</c:v>
                </c:pt>
                <c:pt idx="6">
                  <c:v>-6</c:v>
                </c:pt>
                <c:pt idx="7">
                  <c:v>-7</c:v>
                </c:pt>
                <c:pt idx="8">
                  <c:v>-9</c:v>
                </c:pt>
                <c:pt idx="9">
                  <c:v>0</c:v>
                </c:pt>
                <c:pt idx="10">
                  <c:v>1</c:v>
                </c:pt>
              </c:numCache>
            </c:numRef>
          </c:val>
          <c:smooth val="1"/>
          <c:extLst>
            <c:ext xmlns:c16="http://schemas.microsoft.com/office/drawing/2014/chart" uri="{C3380CC4-5D6E-409C-BE32-E72D297353CC}">
              <c16:uniqueId val="{00000000-F5A1-4EA4-94C8-80347A3A9E67}"/>
            </c:ext>
          </c:extLst>
        </c:ser>
        <c:dLbls>
          <c:showLegendKey val="0"/>
          <c:showVal val="0"/>
          <c:showCatName val="0"/>
          <c:showSerName val="0"/>
          <c:showPercent val="0"/>
          <c:showBubbleSize val="0"/>
        </c:dLbls>
        <c:marker val="1"/>
        <c:smooth val="0"/>
        <c:axId val="103743488"/>
        <c:axId val="103745024"/>
      </c:lineChart>
      <c:lineChart>
        <c:grouping val="standard"/>
        <c:varyColors val="0"/>
        <c:ser>
          <c:idx val="1"/>
          <c:order val="0"/>
          <c:tx>
            <c:strRef>
              <c:f>'Courbes 2 axes cor'!$B$4</c:f>
              <c:strCache>
                <c:ptCount val="1"/>
                <c:pt idx="0">
                  <c:v>CO2</c:v>
                </c:pt>
              </c:strCache>
            </c:strRef>
          </c:tx>
          <c:marker>
            <c:symbol val="none"/>
          </c:marker>
          <c:cat>
            <c:numRef>
              <c:f>'Courbes 2 axes cor'!$A$5:$A$15</c:f>
              <c:numCache>
                <c:formatCode>General</c:formatCode>
                <c:ptCount val="11"/>
                <c:pt idx="0">
                  <c:v>-160000</c:v>
                </c:pt>
                <c:pt idx="1">
                  <c:v>-140000</c:v>
                </c:pt>
                <c:pt idx="2">
                  <c:v>-120000</c:v>
                </c:pt>
                <c:pt idx="3">
                  <c:v>-100000</c:v>
                </c:pt>
                <c:pt idx="4">
                  <c:v>-80000</c:v>
                </c:pt>
                <c:pt idx="5">
                  <c:v>-60000</c:v>
                </c:pt>
                <c:pt idx="6">
                  <c:v>-50000</c:v>
                </c:pt>
                <c:pt idx="7">
                  <c:v>-40000</c:v>
                </c:pt>
                <c:pt idx="8">
                  <c:v>-20000</c:v>
                </c:pt>
                <c:pt idx="9">
                  <c:v>0</c:v>
                </c:pt>
                <c:pt idx="10">
                  <c:v>2008</c:v>
                </c:pt>
              </c:numCache>
            </c:numRef>
          </c:cat>
          <c:val>
            <c:numRef>
              <c:f>'Courbes 2 axes cor'!$B$5:$B$15</c:f>
              <c:numCache>
                <c:formatCode>General</c:formatCode>
                <c:ptCount val="11"/>
                <c:pt idx="0">
                  <c:v>190</c:v>
                </c:pt>
                <c:pt idx="1">
                  <c:v>180</c:v>
                </c:pt>
                <c:pt idx="2">
                  <c:v>290</c:v>
                </c:pt>
                <c:pt idx="3">
                  <c:v>240</c:v>
                </c:pt>
                <c:pt idx="4">
                  <c:v>220</c:v>
                </c:pt>
                <c:pt idx="5">
                  <c:v>190</c:v>
                </c:pt>
                <c:pt idx="6">
                  <c:v>210</c:v>
                </c:pt>
                <c:pt idx="7">
                  <c:v>200</c:v>
                </c:pt>
                <c:pt idx="8">
                  <c:v>180</c:v>
                </c:pt>
                <c:pt idx="9">
                  <c:v>260</c:v>
                </c:pt>
                <c:pt idx="10">
                  <c:v>340</c:v>
                </c:pt>
              </c:numCache>
            </c:numRef>
          </c:val>
          <c:smooth val="1"/>
          <c:extLst>
            <c:ext xmlns:c16="http://schemas.microsoft.com/office/drawing/2014/chart" uri="{C3380CC4-5D6E-409C-BE32-E72D297353CC}">
              <c16:uniqueId val="{00000001-F5A1-4EA4-94C8-80347A3A9E67}"/>
            </c:ext>
          </c:extLst>
        </c:ser>
        <c:dLbls>
          <c:showLegendKey val="0"/>
          <c:showVal val="0"/>
          <c:showCatName val="0"/>
          <c:showSerName val="0"/>
          <c:showPercent val="0"/>
          <c:showBubbleSize val="0"/>
        </c:dLbls>
        <c:marker val="1"/>
        <c:smooth val="0"/>
        <c:axId val="103746944"/>
        <c:axId val="103749120"/>
      </c:lineChart>
      <c:catAx>
        <c:axId val="103743488"/>
        <c:scaling>
          <c:orientation val="minMax"/>
        </c:scaling>
        <c:delete val="1"/>
        <c:axPos val="b"/>
        <c:numFmt formatCode="General" sourceLinked="1"/>
        <c:majorTickMark val="out"/>
        <c:minorTickMark val="none"/>
        <c:tickLblPos val="none"/>
        <c:crossAx val="103745024"/>
        <c:crosses val="autoZero"/>
        <c:auto val="0"/>
        <c:lblAlgn val="ctr"/>
        <c:lblOffset val="100"/>
        <c:noMultiLvlLbl val="0"/>
      </c:catAx>
      <c:valAx>
        <c:axId val="103745024"/>
        <c:scaling>
          <c:orientation val="minMax"/>
          <c:max val="11"/>
          <c:min val="-10"/>
        </c:scaling>
        <c:delete val="0"/>
        <c:axPos val="r"/>
        <c:title>
          <c:tx>
            <c:rich>
              <a:bodyPr/>
              <a:lstStyle/>
              <a:p>
                <a:pPr>
                  <a:defRPr/>
                </a:pPr>
                <a:r>
                  <a:rPr lang="fr-FR"/>
                  <a:t>Différence de t° en C</a:t>
                </a:r>
              </a:p>
            </c:rich>
          </c:tx>
          <c:layout>
            <c:manualLayout>
              <c:xMode val="edge"/>
              <c:yMode val="edge"/>
              <c:x val="0.91785291681001435"/>
              <c:y val="0.36561743341404374"/>
            </c:manualLayout>
          </c:layout>
          <c:overlay val="0"/>
        </c:title>
        <c:numFmt formatCode="General" sourceLinked="1"/>
        <c:majorTickMark val="cross"/>
        <c:minorTickMark val="none"/>
        <c:tickLblPos val="nextTo"/>
        <c:txPr>
          <a:bodyPr rot="0" vert="horz"/>
          <a:lstStyle/>
          <a:p>
            <a:pPr>
              <a:defRPr/>
            </a:pPr>
            <a:endParaRPr lang="fr-FR"/>
          </a:p>
        </c:txPr>
        <c:crossAx val="103743488"/>
        <c:crosses val="max"/>
        <c:crossBetween val="between"/>
        <c:majorUnit val="1"/>
      </c:valAx>
      <c:catAx>
        <c:axId val="103746944"/>
        <c:scaling>
          <c:orientation val="minMax"/>
        </c:scaling>
        <c:delete val="0"/>
        <c:axPos val="b"/>
        <c:title>
          <c:tx>
            <c:rich>
              <a:bodyPr/>
              <a:lstStyle/>
              <a:p>
                <a:pPr>
                  <a:defRPr/>
                </a:pPr>
                <a:r>
                  <a:rPr lang="fr-FR"/>
                  <a:t>Années</a:t>
                </a:r>
              </a:p>
            </c:rich>
          </c:tx>
          <c:layout>
            <c:manualLayout>
              <c:xMode val="edge"/>
              <c:yMode val="edge"/>
              <c:x val="0.45181744269821705"/>
              <c:y val="0.91041162227602901"/>
            </c:manualLayout>
          </c:layout>
          <c:overlay val="0"/>
        </c:title>
        <c:numFmt formatCode="General" sourceLinked="1"/>
        <c:majorTickMark val="out"/>
        <c:minorTickMark val="none"/>
        <c:tickLblPos val="nextTo"/>
        <c:txPr>
          <a:bodyPr rot="0" vert="horz"/>
          <a:lstStyle/>
          <a:p>
            <a:pPr>
              <a:defRPr/>
            </a:pPr>
            <a:endParaRPr lang="fr-FR"/>
          </a:p>
        </c:txPr>
        <c:crossAx val="103749120"/>
        <c:crosses val="autoZero"/>
        <c:auto val="1"/>
        <c:lblAlgn val="ctr"/>
        <c:lblOffset val="100"/>
        <c:tickLblSkip val="1"/>
        <c:tickMarkSkip val="1"/>
        <c:noMultiLvlLbl val="0"/>
      </c:catAx>
      <c:valAx>
        <c:axId val="103749120"/>
        <c:scaling>
          <c:orientation val="minMax"/>
          <c:max val="360"/>
          <c:min val="160"/>
        </c:scaling>
        <c:delete val="0"/>
        <c:axPos val="l"/>
        <c:title>
          <c:tx>
            <c:rich>
              <a:bodyPr/>
              <a:lstStyle/>
              <a:p>
                <a:pPr>
                  <a:defRPr/>
                </a:pPr>
                <a:r>
                  <a:rPr lang="fr-FR"/>
                  <a:t>Concentration de CO2 en ppmv</a:t>
                </a:r>
              </a:p>
            </c:rich>
          </c:tx>
          <c:layout>
            <c:manualLayout>
              <c:xMode val="edge"/>
              <c:yMode val="edge"/>
              <c:x val="2.5276500290809356E-2"/>
              <c:y val="0.3123486682808721"/>
            </c:manualLayout>
          </c:layout>
          <c:overlay val="0"/>
        </c:title>
        <c:numFmt formatCode="General" sourceLinked="1"/>
        <c:majorTickMark val="out"/>
        <c:minorTickMark val="none"/>
        <c:tickLblPos val="nextTo"/>
        <c:txPr>
          <a:bodyPr rot="0" vert="horz"/>
          <a:lstStyle/>
          <a:p>
            <a:pPr>
              <a:defRPr/>
            </a:pPr>
            <a:endParaRPr lang="fr-FR"/>
          </a:p>
        </c:txPr>
        <c:crossAx val="103746944"/>
        <c:crosses val="autoZero"/>
        <c:crossBetween val="between"/>
        <c:majorUnit val="20"/>
      </c:valAx>
    </c:plotArea>
    <c:legend>
      <c:legendPos val="r"/>
      <c:layout>
        <c:manualLayout>
          <c:xMode val="edge"/>
          <c:yMode val="edge"/>
          <c:x val="0.12954206399039794"/>
          <c:y val="0.25181598062953997"/>
          <c:w val="0.10268578243141305"/>
          <c:h val="0.10411622276029064"/>
        </c:manualLayout>
      </c:layout>
      <c:overlay val="0"/>
    </c:legend>
    <c:plotVisOnly val="1"/>
    <c:dispBlanksAs val="gap"/>
    <c:showDLblsOverMax val="0"/>
  </c:chart>
  <c:printSettings>
    <c:headerFooter alignWithMargins="0">
      <c:oddHeader>&amp;A</c:oddHeader>
      <c:oddFooter>Page &amp;P</c:oddFooter>
    </c:headerFooter>
    <c:pageMargins b="0.98425196899999967" l="0.78740157499999996" r="0.78740157499999996" t="0.98425196899999967"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3"/>
          <c:order val="0"/>
          <c:tx>
            <c:strRef>
              <c:f>'Barres empilées cor'!$E$5</c:f>
              <c:strCache>
                <c:ptCount val="1"/>
                <c:pt idx="0">
                  <c:v>Année 2014</c:v>
                </c:pt>
              </c:strCache>
            </c:strRef>
          </c:tx>
          <c:invertIfNegative val="0"/>
          <c:cat>
            <c:strRef>
              <c:f>'Barres empilées cor'!$A$6:$A$10</c:f>
              <c:strCache>
                <c:ptCount val="5"/>
                <c:pt idx="0">
                  <c:v>Tokay</c:v>
                </c:pt>
                <c:pt idx="1">
                  <c:v>Bourgogne</c:v>
                </c:pt>
                <c:pt idx="2">
                  <c:v>Sancerre</c:v>
                </c:pt>
                <c:pt idx="3">
                  <c:v>Saint-Émilion</c:v>
                </c:pt>
                <c:pt idx="4">
                  <c:v>Provence</c:v>
                </c:pt>
              </c:strCache>
            </c:strRef>
          </c:cat>
          <c:val>
            <c:numRef>
              <c:f>'Barres empilées cor'!$E$6:$E$10</c:f>
              <c:numCache>
                <c:formatCode>General</c:formatCode>
                <c:ptCount val="5"/>
                <c:pt idx="0">
                  <c:v>2400</c:v>
                </c:pt>
                <c:pt idx="1">
                  <c:v>2100</c:v>
                </c:pt>
                <c:pt idx="2">
                  <c:v>2500</c:v>
                </c:pt>
                <c:pt idx="3">
                  <c:v>2600</c:v>
                </c:pt>
                <c:pt idx="4">
                  <c:v>3200</c:v>
                </c:pt>
              </c:numCache>
            </c:numRef>
          </c:val>
          <c:extLst>
            <c:ext xmlns:c16="http://schemas.microsoft.com/office/drawing/2014/chart" uri="{C3380CC4-5D6E-409C-BE32-E72D297353CC}">
              <c16:uniqueId val="{00000000-8B50-4D73-8931-AE48ECD3AF96}"/>
            </c:ext>
          </c:extLst>
        </c:ser>
        <c:ser>
          <c:idx val="2"/>
          <c:order val="1"/>
          <c:tx>
            <c:strRef>
              <c:f>'Barres empilées cor'!$D$5</c:f>
              <c:strCache>
                <c:ptCount val="1"/>
                <c:pt idx="0">
                  <c:v>Année 2013</c:v>
                </c:pt>
              </c:strCache>
            </c:strRef>
          </c:tx>
          <c:invertIfNegative val="0"/>
          <c:cat>
            <c:strRef>
              <c:f>'Barres empilées cor'!$A$6:$A$10</c:f>
              <c:strCache>
                <c:ptCount val="5"/>
                <c:pt idx="0">
                  <c:v>Tokay</c:v>
                </c:pt>
                <c:pt idx="1">
                  <c:v>Bourgogne</c:v>
                </c:pt>
                <c:pt idx="2">
                  <c:v>Sancerre</c:v>
                </c:pt>
                <c:pt idx="3">
                  <c:v>Saint-Émilion</c:v>
                </c:pt>
                <c:pt idx="4">
                  <c:v>Provence</c:v>
                </c:pt>
              </c:strCache>
            </c:strRef>
          </c:cat>
          <c:val>
            <c:numRef>
              <c:f>'Barres empilées cor'!$D$6:$D$10</c:f>
              <c:numCache>
                <c:formatCode>General</c:formatCode>
                <c:ptCount val="5"/>
                <c:pt idx="0">
                  <c:v>2200</c:v>
                </c:pt>
                <c:pt idx="1">
                  <c:v>1900</c:v>
                </c:pt>
                <c:pt idx="2">
                  <c:v>2300</c:v>
                </c:pt>
                <c:pt idx="3">
                  <c:v>2500</c:v>
                </c:pt>
                <c:pt idx="4">
                  <c:v>3000</c:v>
                </c:pt>
              </c:numCache>
            </c:numRef>
          </c:val>
          <c:extLst>
            <c:ext xmlns:c16="http://schemas.microsoft.com/office/drawing/2014/chart" uri="{C3380CC4-5D6E-409C-BE32-E72D297353CC}">
              <c16:uniqueId val="{00000001-8B50-4D73-8931-AE48ECD3AF96}"/>
            </c:ext>
          </c:extLst>
        </c:ser>
        <c:ser>
          <c:idx val="1"/>
          <c:order val="2"/>
          <c:tx>
            <c:strRef>
              <c:f>'Barres empilées cor'!$C$5</c:f>
              <c:strCache>
                <c:ptCount val="1"/>
                <c:pt idx="0">
                  <c:v>Année 2012</c:v>
                </c:pt>
              </c:strCache>
            </c:strRef>
          </c:tx>
          <c:invertIfNegative val="0"/>
          <c:cat>
            <c:strRef>
              <c:f>'Barres empilées cor'!$A$6:$A$10</c:f>
              <c:strCache>
                <c:ptCount val="5"/>
                <c:pt idx="0">
                  <c:v>Tokay</c:v>
                </c:pt>
                <c:pt idx="1">
                  <c:v>Bourgogne</c:v>
                </c:pt>
                <c:pt idx="2">
                  <c:v>Sancerre</c:v>
                </c:pt>
                <c:pt idx="3">
                  <c:v>Saint-Émilion</c:v>
                </c:pt>
                <c:pt idx="4">
                  <c:v>Provence</c:v>
                </c:pt>
              </c:strCache>
            </c:strRef>
          </c:cat>
          <c:val>
            <c:numRef>
              <c:f>'Barres empilées cor'!$C$6:$C$10</c:f>
              <c:numCache>
                <c:formatCode>General</c:formatCode>
                <c:ptCount val="5"/>
                <c:pt idx="0">
                  <c:v>1800</c:v>
                </c:pt>
                <c:pt idx="1">
                  <c:v>1700</c:v>
                </c:pt>
                <c:pt idx="2">
                  <c:v>2100</c:v>
                </c:pt>
                <c:pt idx="3">
                  <c:v>2200</c:v>
                </c:pt>
                <c:pt idx="4">
                  <c:v>2900</c:v>
                </c:pt>
              </c:numCache>
            </c:numRef>
          </c:val>
          <c:extLst>
            <c:ext xmlns:c16="http://schemas.microsoft.com/office/drawing/2014/chart" uri="{C3380CC4-5D6E-409C-BE32-E72D297353CC}">
              <c16:uniqueId val="{00000002-8B50-4D73-8931-AE48ECD3AF96}"/>
            </c:ext>
          </c:extLst>
        </c:ser>
        <c:ser>
          <c:idx val="0"/>
          <c:order val="3"/>
          <c:tx>
            <c:strRef>
              <c:f>'Barres empilées cor'!$B$5</c:f>
              <c:strCache>
                <c:ptCount val="1"/>
                <c:pt idx="0">
                  <c:v>Année 2011</c:v>
                </c:pt>
              </c:strCache>
            </c:strRef>
          </c:tx>
          <c:invertIfNegative val="0"/>
          <c:cat>
            <c:strRef>
              <c:f>'Barres empilées cor'!$A$6:$A$10</c:f>
              <c:strCache>
                <c:ptCount val="5"/>
                <c:pt idx="0">
                  <c:v>Tokay</c:v>
                </c:pt>
                <c:pt idx="1">
                  <c:v>Bourgogne</c:v>
                </c:pt>
                <c:pt idx="2">
                  <c:v>Sancerre</c:v>
                </c:pt>
                <c:pt idx="3">
                  <c:v>Saint-Émilion</c:v>
                </c:pt>
                <c:pt idx="4">
                  <c:v>Provence</c:v>
                </c:pt>
              </c:strCache>
            </c:strRef>
          </c:cat>
          <c:val>
            <c:numRef>
              <c:f>'Barres empilées cor'!$B$6:$B$10</c:f>
              <c:numCache>
                <c:formatCode>General</c:formatCode>
                <c:ptCount val="5"/>
                <c:pt idx="0">
                  <c:v>1600</c:v>
                </c:pt>
                <c:pt idx="1">
                  <c:v>1600</c:v>
                </c:pt>
                <c:pt idx="2">
                  <c:v>1800</c:v>
                </c:pt>
                <c:pt idx="3">
                  <c:v>2000</c:v>
                </c:pt>
                <c:pt idx="4">
                  <c:v>2600</c:v>
                </c:pt>
              </c:numCache>
            </c:numRef>
          </c:val>
          <c:extLst>
            <c:ext xmlns:c16="http://schemas.microsoft.com/office/drawing/2014/chart" uri="{C3380CC4-5D6E-409C-BE32-E72D297353CC}">
              <c16:uniqueId val="{00000003-8B50-4D73-8931-AE48ECD3AF96}"/>
            </c:ext>
          </c:extLst>
        </c:ser>
        <c:dLbls>
          <c:showLegendKey val="0"/>
          <c:showVal val="0"/>
          <c:showCatName val="0"/>
          <c:showSerName val="0"/>
          <c:showPercent val="0"/>
          <c:showBubbleSize val="0"/>
        </c:dLbls>
        <c:gapWidth val="150"/>
        <c:overlap val="100"/>
        <c:axId val="40782464"/>
        <c:axId val="40845696"/>
      </c:barChart>
      <c:catAx>
        <c:axId val="40782464"/>
        <c:scaling>
          <c:orientation val="minMax"/>
        </c:scaling>
        <c:delete val="0"/>
        <c:axPos val="l"/>
        <c:numFmt formatCode="General" sourceLinked="0"/>
        <c:majorTickMark val="out"/>
        <c:minorTickMark val="none"/>
        <c:tickLblPos val="nextTo"/>
        <c:txPr>
          <a:bodyPr/>
          <a:lstStyle/>
          <a:p>
            <a:pPr>
              <a:defRPr b="1"/>
            </a:pPr>
            <a:endParaRPr lang="fr-FR"/>
          </a:p>
        </c:txPr>
        <c:crossAx val="40845696"/>
        <c:crosses val="autoZero"/>
        <c:auto val="1"/>
        <c:lblAlgn val="ctr"/>
        <c:lblOffset val="100"/>
        <c:noMultiLvlLbl val="0"/>
      </c:catAx>
      <c:valAx>
        <c:axId val="40845696"/>
        <c:scaling>
          <c:orientation val="minMax"/>
        </c:scaling>
        <c:delete val="0"/>
        <c:axPos val="b"/>
        <c:majorGridlines/>
        <c:numFmt formatCode="General" sourceLinked="1"/>
        <c:majorTickMark val="out"/>
        <c:minorTickMark val="none"/>
        <c:tickLblPos val="nextTo"/>
        <c:crossAx val="40782464"/>
        <c:crosses val="autoZero"/>
        <c:crossBetween val="between"/>
        <c:majorUnit val="5000"/>
      </c:valAx>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en barres empilées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Sélectionnez les données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Insertion, Barres, Barres empilées</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BD6E83A3-945E-4D69-B996-90727BF191D7}">
      <dgm:prSet phldrT="[Texte]"/>
      <dgm:spPr/>
      <dgm:t>
        <a:bodyPr/>
        <a:lstStyle/>
        <a:p>
          <a:r>
            <a:rPr lang="fr-FR"/>
            <a:t>Modifiez l'échelle de l'axe en unité de 5 000</a:t>
          </a:r>
        </a:p>
      </dgm:t>
    </dgm:pt>
    <dgm:pt modelId="{F19745AE-F125-4D52-AB4D-CAD9781A7D7A}" type="parTrans" cxnId="{E98E585B-9A7C-43F6-86A0-868558645FBD}">
      <dgm:prSet/>
      <dgm:spPr/>
      <dgm:t>
        <a:bodyPr/>
        <a:lstStyle/>
        <a:p>
          <a:endParaRPr lang="fr-FR"/>
        </a:p>
      </dgm:t>
    </dgm:pt>
    <dgm:pt modelId="{4FEC4885-A3C9-4E0C-92CB-49E28C1C6E36}" type="sibTrans" cxnId="{E98E585B-9A7C-43F6-86A0-868558645FBD}">
      <dgm:prSet/>
      <dgm:spPr/>
      <dgm:t>
        <a:bodyPr/>
        <a:lstStyle/>
        <a:p>
          <a:endParaRPr lang="fr-FR"/>
        </a:p>
      </dgm:t>
    </dgm:pt>
    <dgm:pt modelId="{B13179DD-B564-4040-92AC-888466D72BF5}">
      <dgm:prSet phldrT="[Texte]"/>
      <dgm:spPr/>
      <dgm:t>
        <a:bodyPr/>
        <a:lstStyle/>
        <a:p>
          <a:endParaRPr lang="fr-FR"/>
        </a:p>
      </dgm:t>
    </dgm:pt>
    <dgm:pt modelId="{E18C2105-891F-4E30-AA5D-1BA646F19B68}" type="parTrans" cxnId="{52E53F3D-2DBB-4230-8ADF-3C0F38DF2BE6}">
      <dgm:prSet/>
      <dgm:spPr/>
      <dgm:t>
        <a:bodyPr/>
        <a:lstStyle/>
        <a:p>
          <a:endParaRPr lang="fr-FR"/>
        </a:p>
      </dgm:t>
    </dgm:pt>
    <dgm:pt modelId="{FFC6991B-17E2-43AB-807C-C25DEBEB7E10}" type="sibTrans" cxnId="{52E53F3D-2DBB-4230-8ADF-3C0F38DF2BE6}">
      <dgm:prSet/>
      <dgm:spPr/>
      <dgm:t>
        <a:bodyPr/>
        <a:lstStyle/>
        <a:p>
          <a:endParaRPr lang="fr-FR"/>
        </a:p>
      </dgm:t>
    </dgm:pt>
    <dgm:pt modelId="{3425764C-DCD1-4C52-A06F-89BA2CE37425}">
      <dgm:prSet phldrT="[Texte]"/>
      <dgm:spPr>
        <a:solidFill>
          <a:schemeClr val="accent2"/>
        </a:solidFill>
      </dgm:spPr>
      <dgm:t>
        <a:bodyPr/>
        <a:lstStyle/>
        <a:p>
          <a:r>
            <a:rPr lang="fr-FR" b="1"/>
            <a:t>Réalisez la mise en forme	</a:t>
          </a:r>
        </a:p>
      </dgm:t>
    </dgm:pt>
    <dgm:pt modelId="{5288D14D-B7B1-457D-8777-715DF54424F7}" type="sibTrans" cxnId="{26008B93-8B85-4645-A127-D4B0C1D03241}">
      <dgm:prSet/>
      <dgm:spPr/>
      <dgm:t>
        <a:bodyPr/>
        <a:lstStyle/>
        <a:p>
          <a:endParaRPr lang="fr-FR"/>
        </a:p>
      </dgm:t>
    </dgm:pt>
    <dgm:pt modelId="{60C0BBE2-4FE0-4250-97A5-16F9C2A22F80}" type="parTrans" cxnId="{26008B93-8B85-4645-A127-D4B0C1D03241}">
      <dgm:prSet/>
      <dgm:spPr/>
      <dgm:t>
        <a:bodyPr/>
        <a:lstStyle/>
        <a:p>
          <a:endParaRPr lang="fr-FR"/>
        </a:p>
      </dgm:t>
    </dgm:pt>
    <dgm:pt modelId="{7A70B21C-55A3-4774-89EA-18C2C73B0977}">
      <dgm:prSet phldrT="[Texte]"/>
      <dgm:spPr/>
      <dgm:t>
        <a:bodyPr/>
        <a:lstStyle/>
        <a:p>
          <a:r>
            <a:rPr lang="fr-FR"/>
            <a:t>Classez les années de 2014 à 2011 en ordre décroissant</a:t>
          </a:r>
        </a:p>
      </dgm:t>
    </dgm:pt>
    <dgm:pt modelId="{B4FF54A5-A94C-4F1C-B64A-2993F039C042}" type="parTrans" cxnId="{A2F1A0D7-D065-45B5-8247-921005466BF7}">
      <dgm:prSet/>
      <dgm:spPr/>
      <dgm:t>
        <a:bodyPr/>
        <a:lstStyle/>
        <a:p>
          <a:endParaRPr lang="fr-FR"/>
        </a:p>
      </dgm:t>
    </dgm:pt>
    <dgm:pt modelId="{32120E27-617A-4706-9663-5B32869585D8}" type="sibTrans" cxnId="{A2F1A0D7-D065-45B5-8247-921005466BF7}">
      <dgm:prSet/>
      <dgm:spPr/>
      <dgm:t>
        <a:bodyPr/>
        <a:lstStyle/>
        <a:p>
          <a:endParaRPr lang="fr-FR"/>
        </a:p>
      </dgm:t>
    </dgm:pt>
    <dgm:pt modelId="{0829573D-258D-4391-8DD9-91CF54E1091A}">
      <dgm:prSet phldrT="[Texte]"/>
      <dgm:spPr/>
      <dgm:t>
        <a:bodyPr/>
        <a:lstStyle/>
        <a:p>
          <a:r>
            <a:rPr lang="fr-FR"/>
            <a:t>Faites ressortir les vins en gras sur l'axe</a:t>
          </a:r>
        </a:p>
      </dgm:t>
    </dgm:pt>
    <dgm:pt modelId="{D53C9F9A-16C6-4F49-BA66-FBB9037CADF1}" type="parTrans" cxnId="{8EB24831-0E14-4306-9DF3-2C0391B1763C}">
      <dgm:prSet/>
      <dgm:spPr/>
      <dgm:t>
        <a:bodyPr/>
        <a:lstStyle/>
        <a:p>
          <a:endParaRPr lang="fr-FR"/>
        </a:p>
      </dgm:t>
    </dgm:pt>
    <dgm:pt modelId="{957733B2-DEA6-41EE-B7CB-E4AA770CA0D0}" type="sibTrans" cxnId="{8EB24831-0E14-4306-9DF3-2C0391B1763C}">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2"/>
      <dgm:spPr/>
    </dgm:pt>
    <dgm:pt modelId="{68661EF5-96F0-4B00-B099-99C4DF94113D}" type="pres">
      <dgm:prSet presAssocID="{7EDC1632-D895-4D48-89C0-5453497B8AF7}" presName="parentText" presStyleLbl="node1" presStyleIdx="0" presStyleCnt="2">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2">
        <dgm:presLayoutVars>
          <dgm:bulletEnabled val="1"/>
        </dgm:presLayoutVars>
      </dgm:prSet>
      <dgm:spPr/>
    </dgm:pt>
    <dgm:pt modelId="{738B8770-C0D5-4887-9421-59341E080F52}" type="pres">
      <dgm:prSet presAssocID="{3EA9AF9B-2990-41F0-8BBC-E629F411466F}" presName="spaceBetweenRectangles" presStyleCnt="0"/>
      <dgm:spPr/>
    </dgm:pt>
    <dgm:pt modelId="{EC50192B-3A37-4EC6-AD4D-D475A9447F6F}" type="pres">
      <dgm:prSet presAssocID="{3425764C-DCD1-4C52-A06F-89BA2CE37425}" presName="parentLin" presStyleCnt="0"/>
      <dgm:spPr/>
    </dgm:pt>
    <dgm:pt modelId="{254C0585-32D3-432F-819A-6AFADE1377A4}" type="pres">
      <dgm:prSet presAssocID="{3425764C-DCD1-4C52-A06F-89BA2CE37425}" presName="parentLeftMargin" presStyleLbl="node1" presStyleIdx="0" presStyleCnt="2"/>
      <dgm:spPr/>
    </dgm:pt>
    <dgm:pt modelId="{5CE9DA82-A275-416A-A19D-FAE8E4152C89}" type="pres">
      <dgm:prSet presAssocID="{3425764C-DCD1-4C52-A06F-89BA2CE37425}" presName="parentText" presStyleLbl="node1" presStyleIdx="1" presStyleCnt="2">
        <dgm:presLayoutVars>
          <dgm:chMax val="0"/>
          <dgm:bulletEnabled val="1"/>
        </dgm:presLayoutVars>
      </dgm:prSet>
      <dgm:spPr/>
    </dgm:pt>
    <dgm:pt modelId="{93995470-CAD3-418F-BF6E-56C363A652BA}" type="pres">
      <dgm:prSet presAssocID="{3425764C-DCD1-4C52-A06F-89BA2CE37425}" presName="negativeSpace" presStyleCnt="0"/>
      <dgm:spPr/>
    </dgm:pt>
    <dgm:pt modelId="{0E4DBA12-38D9-4030-BA19-27DB91ED0AB6}" type="pres">
      <dgm:prSet presAssocID="{3425764C-DCD1-4C52-A06F-89BA2CE37425}" presName="childText" presStyleLbl="conFgAcc1" presStyleIdx="1" presStyleCnt="2">
        <dgm:presLayoutVars>
          <dgm:bulletEnabled val="1"/>
        </dgm:presLayoutVars>
      </dgm:prSet>
      <dgm:spPr/>
    </dgm:pt>
  </dgm:ptLst>
  <dgm:cxnLst>
    <dgm:cxn modelId="{A4BA2903-FAFA-46D7-B3A1-805DCEC93F5E}" srcId="{7EDC1632-D895-4D48-89C0-5453497B8AF7}" destId="{EE6AA4D5-3A29-4803-9B15-314F7FBA9917}" srcOrd="1" destOrd="0" parTransId="{91742C1B-4636-4DEE-AA80-6F0B9CB527D9}" sibTransId="{31EE7F37-73CE-4CD5-8F19-83EAF7268E80}"/>
    <dgm:cxn modelId="{D43B951F-3A6A-445D-9FCE-61D26376FB5F}" type="presOf" srcId="{3425764C-DCD1-4C52-A06F-89BA2CE37425}" destId="{254C0585-32D3-432F-819A-6AFADE1377A4}" srcOrd="0" destOrd="0" presId="urn:microsoft.com/office/officeart/2005/8/layout/list1"/>
    <dgm:cxn modelId="{8EB24831-0E14-4306-9DF3-2C0391B1763C}" srcId="{3425764C-DCD1-4C52-A06F-89BA2CE37425}" destId="{0829573D-258D-4391-8DD9-91CF54E1091A}" srcOrd="1" destOrd="0" parTransId="{D53C9F9A-16C6-4F49-BA66-FBB9037CADF1}" sibTransId="{957733B2-DEA6-41EE-B7CB-E4AA770CA0D0}"/>
    <dgm:cxn modelId="{2D1DBC3C-5848-45CF-AA1A-F8E80F710FF8}" type="presOf" srcId="{0829573D-258D-4391-8DD9-91CF54E1091A}" destId="{0E4DBA12-38D9-4030-BA19-27DB91ED0AB6}" srcOrd="0" destOrd="1" presId="urn:microsoft.com/office/officeart/2005/8/layout/list1"/>
    <dgm:cxn modelId="{52E53F3D-2DBB-4230-8ADF-3C0F38DF2BE6}" srcId="{7EDC1632-D895-4D48-89C0-5453497B8AF7}" destId="{B13179DD-B564-4040-92AC-888466D72BF5}" srcOrd="2" destOrd="0" parTransId="{E18C2105-891F-4E30-AA5D-1BA646F19B68}" sibTransId="{FFC6991B-17E2-43AB-807C-C25DEBEB7E10}"/>
    <dgm:cxn modelId="{E98E585B-9A7C-43F6-86A0-868558645FBD}" srcId="{3425764C-DCD1-4C52-A06F-89BA2CE37425}" destId="{BD6E83A3-945E-4D69-B996-90727BF191D7}" srcOrd="0" destOrd="0" parTransId="{F19745AE-F125-4D52-AB4D-CAD9781A7D7A}" sibTransId="{4FEC4885-A3C9-4E0C-92CB-49E28C1C6E36}"/>
    <dgm:cxn modelId="{EA8BEB6A-C2C6-435F-95DA-659570E2B4B4}" type="presOf" srcId="{7A70B21C-55A3-4774-89EA-18C2C73B0977}" destId="{0E4DBA12-38D9-4030-BA19-27DB91ED0AB6}" srcOrd="0" destOrd="2" presId="urn:microsoft.com/office/officeart/2005/8/layout/list1"/>
    <dgm:cxn modelId="{2FFA8B4E-322A-4235-9B5A-6D5629FCC7A1}" srcId="{BE2DE3B7-C157-412C-AB9D-7771F192458D}" destId="{7EDC1632-D895-4D48-89C0-5453497B8AF7}" srcOrd="0" destOrd="0" parTransId="{2FE6D379-5EAB-48F6-AC07-69DF2D11D780}" sibTransId="{3EA9AF9B-2990-41F0-8BBC-E629F411466F}"/>
    <dgm:cxn modelId="{E36B5D54-59A9-4981-8D3B-480F88491257}" type="presOf" srcId="{BE2DE3B7-C157-412C-AB9D-7771F192458D}" destId="{3347D27F-2115-4C8E-9CA5-BBD7992BFE32}" srcOrd="0" destOrd="0" presId="urn:microsoft.com/office/officeart/2005/8/layout/list1"/>
    <dgm:cxn modelId="{A3DBE456-4C45-448A-A6D9-2889A6E124F4}" type="presOf" srcId="{3425764C-DCD1-4C52-A06F-89BA2CE37425}" destId="{5CE9DA82-A275-416A-A19D-FAE8E4152C89}" srcOrd="1" destOrd="0" presId="urn:microsoft.com/office/officeart/2005/8/layout/list1"/>
    <dgm:cxn modelId="{B8E6B180-1851-4290-8D02-3AE2F9B09E8A}" type="presOf" srcId="{7EDC1632-D895-4D48-89C0-5453497B8AF7}" destId="{68661EF5-96F0-4B00-B099-99C4DF94113D}" srcOrd="1" destOrd="0" presId="urn:microsoft.com/office/officeart/2005/8/layout/list1"/>
    <dgm:cxn modelId="{26008B93-8B85-4645-A127-D4B0C1D03241}" srcId="{BE2DE3B7-C157-412C-AB9D-7771F192458D}" destId="{3425764C-DCD1-4C52-A06F-89BA2CE37425}" srcOrd="1" destOrd="0" parTransId="{60C0BBE2-4FE0-4250-97A5-16F9C2A22F80}" sibTransId="{5288D14D-B7B1-457D-8777-715DF54424F7}"/>
    <dgm:cxn modelId="{E02DC59F-2722-417A-B6D9-65BBF0F4BBA7}" type="presOf" srcId="{7EDC1632-D895-4D48-89C0-5453497B8AF7}" destId="{C39619C0-C58C-44A9-BE60-EE1AF4EBC5F0}" srcOrd="0"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8704ABD6-CE4B-42F2-BCD4-1BA5F3F00938}" type="presOf" srcId="{EE6AA4D5-3A29-4803-9B15-314F7FBA9917}" destId="{B20E9CE7-CE76-46CC-82A9-4BAC72E08926}" srcOrd="0" destOrd="1" presId="urn:microsoft.com/office/officeart/2005/8/layout/list1"/>
    <dgm:cxn modelId="{A2F1A0D7-D065-45B5-8247-921005466BF7}" srcId="{3425764C-DCD1-4C52-A06F-89BA2CE37425}" destId="{7A70B21C-55A3-4774-89EA-18C2C73B0977}" srcOrd="2" destOrd="0" parTransId="{B4FF54A5-A94C-4F1C-B64A-2993F039C042}" sibTransId="{32120E27-617A-4706-9663-5B32869585D8}"/>
    <dgm:cxn modelId="{598594F5-0A76-488D-9957-72CE758AF814}" type="presOf" srcId="{BD6E83A3-945E-4D69-B996-90727BF191D7}" destId="{0E4DBA12-38D9-4030-BA19-27DB91ED0AB6}" srcOrd="0" destOrd="0" presId="urn:microsoft.com/office/officeart/2005/8/layout/list1"/>
    <dgm:cxn modelId="{DFD053FE-A403-462F-8BB3-9929BBCC88C8}" type="presOf" srcId="{B13179DD-B564-4040-92AC-888466D72BF5}" destId="{B20E9CE7-CE76-46CC-82A9-4BAC72E08926}" srcOrd="0" destOrd="2" presId="urn:microsoft.com/office/officeart/2005/8/layout/list1"/>
    <dgm:cxn modelId="{02D9E8FE-C0E4-4F0F-B5D1-A991E5273C71}" type="presOf" srcId="{EBAE2B7A-5D03-4E8D-A40B-F362EBAB39A0}" destId="{B20E9CE7-CE76-46CC-82A9-4BAC72E08926}" srcOrd="0" destOrd="0" presId="urn:microsoft.com/office/officeart/2005/8/layout/list1"/>
    <dgm:cxn modelId="{5D13940F-FE9F-4DAB-8823-DCBD1238904F}" type="presParOf" srcId="{3347D27F-2115-4C8E-9CA5-BBD7992BFE32}" destId="{6047A2CA-C736-4372-BEDB-4D04CAD1F2EC}" srcOrd="0" destOrd="0" presId="urn:microsoft.com/office/officeart/2005/8/layout/list1"/>
    <dgm:cxn modelId="{BF08B302-1D7E-404E-9DDF-83DD457B2E3D}" type="presParOf" srcId="{6047A2CA-C736-4372-BEDB-4D04CAD1F2EC}" destId="{C39619C0-C58C-44A9-BE60-EE1AF4EBC5F0}" srcOrd="0" destOrd="0" presId="urn:microsoft.com/office/officeart/2005/8/layout/list1"/>
    <dgm:cxn modelId="{1D96C470-C552-4249-BA6C-7E81D6A3D3BC}" type="presParOf" srcId="{6047A2CA-C736-4372-BEDB-4D04CAD1F2EC}" destId="{68661EF5-96F0-4B00-B099-99C4DF94113D}" srcOrd="1" destOrd="0" presId="urn:microsoft.com/office/officeart/2005/8/layout/list1"/>
    <dgm:cxn modelId="{2F15572D-3504-4020-AB77-91B953AD7627}" type="presParOf" srcId="{3347D27F-2115-4C8E-9CA5-BBD7992BFE32}" destId="{539B4882-83D9-48AF-96F2-A1457D508A35}" srcOrd="1" destOrd="0" presId="urn:microsoft.com/office/officeart/2005/8/layout/list1"/>
    <dgm:cxn modelId="{663B25D9-9B07-4F94-9BF7-CEB01A484605}" type="presParOf" srcId="{3347D27F-2115-4C8E-9CA5-BBD7992BFE32}" destId="{B20E9CE7-CE76-46CC-82A9-4BAC72E08926}" srcOrd="2" destOrd="0" presId="urn:microsoft.com/office/officeart/2005/8/layout/list1"/>
    <dgm:cxn modelId="{A410A6AB-BD50-4BA7-870D-7CB14F232E6B}" type="presParOf" srcId="{3347D27F-2115-4C8E-9CA5-BBD7992BFE32}" destId="{738B8770-C0D5-4887-9421-59341E080F52}" srcOrd="3" destOrd="0" presId="urn:microsoft.com/office/officeart/2005/8/layout/list1"/>
    <dgm:cxn modelId="{42A1978F-F3BC-42ED-81C9-5DAAC2E337B7}" type="presParOf" srcId="{3347D27F-2115-4C8E-9CA5-BBD7992BFE32}" destId="{EC50192B-3A37-4EC6-AD4D-D475A9447F6F}" srcOrd="4" destOrd="0" presId="urn:microsoft.com/office/officeart/2005/8/layout/list1"/>
    <dgm:cxn modelId="{CE6E4DFD-39E8-4BDA-A7AE-49FFE9A20B64}" type="presParOf" srcId="{EC50192B-3A37-4EC6-AD4D-D475A9447F6F}" destId="{254C0585-32D3-432F-819A-6AFADE1377A4}" srcOrd="0" destOrd="0" presId="urn:microsoft.com/office/officeart/2005/8/layout/list1"/>
    <dgm:cxn modelId="{4A9AB979-5FCD-4259-A37A-E54B62CD7422}" type="presParOf" srcId="{EC50192B-3A37-4EC6-AD4D-D475A9447F6F}" destId="{5CE9DA82-A275-416A-A19D-FAE8E4152C89}" srcOrd="1" destOrd="0" presId="urn:microsoft.com/office/officeart/2005/8/layout/list1"/>
    <dgm:cxn modelId="{5C98E783-5A7F-4C6A-A78B-FAB712B5EBFF}" type="presParOf" srcId="{3347D27F-2115-4C8E-9CA5-BBD7992BFE32}" destId="{93995470-CAD3-418F-BF6E-56C363A652BA}" srcOrd="5" destOrd="0" presId="urn:microsoft.com/office/officeart/2005/8/layout/list1"/>
    <dgm:cxn modelId="{25E7F1C9-CCB3-4282-A907-3EFEB87EF98E}" type="presParOf" srcId="{3347D27F-2115-4C8E-9CA5-BBD7992BFE32}" destId="{0E4DBA12-38D9-4030-BA19-27DB91ED0AB6}"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en secteurs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Sélectionnez les données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Insertion, Secteurs, Secteur 3D</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BD6E83A3-945E-4D69-B996-90727BF191D7}">
      <dgm:prSet phldrT="[Texte]"/>
      <dgm:spPr/>
      <dgm:t>
        <a:bodyPr/>
        <a:lstStyle/>
        <a:p>
          <a:r>
            <a:rPr lang="fr-FR"/>
            <a:t>Pour chaque vin, affichez l'étiquette et la valeur en pourcentage</a:t>
          </a:r>
        </a:p>
      </dgm:t>
    </dgm:pt>
    <dgm:pt modelId="{F19745AE-F125-4D52-AB4D-CAD9781A7D7A}" type="parTrans" cxnId="{E98E585B-9A7C-43F6-86A0-868558645FBD}">
      <dgm:prSet/>
      <dgm:spPr/>
      <dgm:t>
        <a:bodyPr/>
        <a:lstStyle/>
        <a:p>
          <a:endParaRPr lang="fr-FR"/>
        </a:p>
      </dgm:t>
    </dgm:pt>
    <dgm:pt modelId="{4FEC4885-A3C9-4E0C-92CB-49E28C1C6E36}" type="sibTrans" cxnId="{E98E585B-9A7C-43F6-86A0-868558645FBD}">
      <dgm:prSet/>
      <dgm:spPr/>
      <dgm:t>
        <a:bodyPr/>
        <a:lstStyle/>
        <a:p>
          <a:endParaRPr lang="fr-FR"/>
        </a:p>
      </dgm:t>
    </dgm:pt>
    <dgm:pt modelId="{B13179DD-B564-4040-92AC-888466D72BF5}">
      <dgm:prSet phldrT="[Texte]"/>
      <dgm:spPr/>
      <dgm:t>
        <a:bodyPr/>
        <a:lstStyle/>
        <a:p>
          <a:endParaRPr lang="fr-FR"/>
        </a:p>
      </dgm:t>
    </dgm:pt>
    <dgm:pt modelId="{E18C2105-891F-4E30-AA5D-1BA646F19B68}" type="parTrans" cxnId="{52E53F3D-2DBB-4230-8ADF-3C0F38DF2BE6}">
      <dgm:prSet/>
      <dgm:spPr/>
      <dgm:t>
        <a:bodyPr/>
        <a:lstStyle/>
        <a:p>
          <a:endParaRPr lang="fr-FR"/>
        </a:p>
      </dgm:t>
    </dgm:pt>
    <dgm:pt modelId="{FFC6991B-17E2-43AB-807C-C25DEBEB7E10}" type="sibTrans" cxnId="{52E53F3D-2DBB-4230-8ADF-3C0F38DF2BE6}">
      <dgm:prSet/>
      <dgm:spPr/>
      <dgm:t>
        <a:bodyPr/>
        <a:lstStyle/>
        <a:p>
          <a:endParaRPr lang="fr-FR"/>
        </a:p>
      </dgm:t>
    </dgm:pt>
    <dgm:pt modelId="{3425764C-DCD1-4C52-A06F-89BA2CE37425}">
      <dgm:prSet phldrT="[Texte]"/>
      <dgm:spPr>
        <a:solidFill>
          <a:schemeClr val="accent2"/>
        </a:solidFill>
      </dgm:spPr>
      <dgm:t>
        <a:bodyPr/>
        <a:lstStyle/>
        <a:p>
          <a:r>
            <a:rPr lang="fr-FR" b="1"/>
            <a:t>Réalisez la mise en forme	</a:t>
          </a:r>
        </a:p>
      </dgm:t>
    </dgm:pt>
    <dgm:pt modelId="{5288D14D-B7B1-457D-8777-715DF54424F7}" type="sibTrans" cxnId="{26008B93-8B85-4645-A127-D4B0C1D03241}">
      <dgm:prSet/>
      <dgm:spPr/>
      <dgm:t>
        <a:bodyPr/>
        <a:lstStyle/>
        <a:p>
          <a:endParaRPr lang="fr-FR"/>
        </a:p>
      </dgm:t>
    </dgm:pt>
    <dgm:pt modelId="{60C0BBE2-4FE0-4250-97A5-16F9C2A22F80}" type="parTrans" cxnId="{26008B93-8B85-4645-A127-D4B0C1D03241}">
      <dgm:prSet/>
      <dgm:spPr/>
      <dgm:t>
        <a:bodyPr/>
        <a:lstStyle/>
        <a:p>
          <a:endParaRPr lang="fr-FR"/>
        </a:p>
      </dgm:t>
    </dgm:pt>
    <dgm:pt modelId="{F6FCB601-B74F-450F-9909-739985E9E852}">
      <dgm:prSet phldrT="[Texte]"/>
      <dgm:spPr/>
      <dgm:t>
        <a:bodyPr/>
        <a:lstStyle/>
        <a:p>
          <a:r>
            <a:rPr lang="fr-FR"/>
            <a:t>Détachez la part du secteur Provence</a:t>
          </a:r>
        </a:p>
      </dgm:t>
    </dgm:pt>
    <dgm:pt modelId="{88D0E629-96B9-4043-868D-33DD5493BBD4}" type="parTrans" cxnId="{DE5D8928-48EE-4FCC-9B69-4038C9553F8B}">
      <dgm:prSet/>
      <dgm:spPr/>
      <dgm:t>
        <a:bodyPr/>
        <a:lstStyle/>
        <a:p>
          <a:endParaRPr lang="fr-FR"/>
        </a:p>
      </dgm:t>
    </dgm:pt>
    <dgm:pt modelId="{8FB30CCF-7AAC-4652-8522-EA6525AF6ADC}" type="sibTrans" cxnId="{DE5D8928-48EE-4FCC-9B69-4038C9553F8B}">
      <dgm:prSet/>
      <dgm:spPr/>
      <dgm:t>
        <a:bodyPr/>
        <a:lstStyle/>
        <a:p>
          <a:endParaRPr lang="fr-FR"/>
        </a:p>
      </dgm:t>
    </dgm:pt>
    <dgm:pt modelId="{19078657-A63F-4752-9FA8-F6E2EC364424}">
      <dgm:prSet phldrT="[Texte]"/>
      <dgm:spPr/>
      <dgm:t>
        <a:bodyPr/>
        <a:lstStyle/>
        <a:p>
          <a:r>
            <a:rPr lang="fr-FR"/>
            <a:t>Ajoutez le titre Ventes pour l'année 2013</a:t>
          </a:r>
        </a:p>
      </dgm:t>
    </dgm:pt>
    <dgm:pt modelId="{B814D18B-A99B-4067-A3EF-151FC3EEA758}" type="parTrans" cxnId="{B6F3F3F9-C9C2-40EC-957D-0566BAF55DB9}">
      <dgm:prSet/>
      <dgm:spPr/>
      <dgm:t>
        <a:bodyPr/>
        <a:lstStyle/>
        <a:p>
          <a:endParaRPr lang="fr-FR"/>
        </a:p>
      </dgm:t>
    </dgm:pt>
    <dgm:pt modelId="{C25885E4-C1DC-42E4-A545-3D49D6036D75}" type="sibTrans" cxnId="{B6F3F3F9-C9C2-40EC-957D-0566BAF55DB9}">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2"/>
      <dgm:spPr/>
    </dgm:pt>
    <dgm:pt modelId="{68661EF5-96F0-4B00-B099-99C4DF94113D}" type="pres">
      <dgm:prSet presAssocID="{7EDC1632-D895-4D48-89C0-5453497B8AF7}" presName="parentText" presStyleLbl="node1" presStyleIdx="0" presStyleCnt="2">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2">
        <dgm:presLayoutVars>
          <dgm:bulletEnabled val="1"/>
        </dgm:presLayoutVars>
      </dgm:prSet>
      <dgm:spPr/>
    </dgm:pt>
    <dgm:pt modelId="{738B8770-C0D5-4887-9421-59341E080F52}" type="pres">
      <dgm:prSet presAssocID="{3EA9AF9B-2990-41F0-8BBC-E629F411466F}" presName="spaceBetweenRectangles" presStyleCnt="0"/>
      <dgm:spPr/>
    </dgm:pt>
    <dgm:pt modelId="{EC50192B-3A37-4EC6-AD4D-D475A9447F6F}" type="pres">
      <dgm:prSet presAssocID="{3425764C-DCD1-4C52-A06F-89BA2CE37425}" presName="parentLin" presStyleCnt="0"/>
      <dgm:spPr/>
    </dgm:pt>
    <dgm:pt modelId="{254C0585-32D3-432F-819A-6AFADE1377A4}" type="pres">
      <dgm:prSet presAssocID="{3425764C-DCD1-4C52-A06F-89BA2CE37425}" presName="parentLeftMargin" presStyleLbl="node1" presStyleIdx="0" presStyleCnt="2"/>
      <dgm:spPr/>
    </dgm:pt>
    <dgm:pt modelId="{5CE9DA82-A275-416A-A19D-FAE8E4152C89}" type="pres">
      <dgm:prSet presAssocID="{3425764C-DCD1-4C52-A06F-89BA2CE37425}" presName="parentText" presStyleLbl="node1" presStyleIdx="1" presStyleCnt="2">
        <dgm:presLayoutVars>
          <dgm:chMax val="0"/>
          <dgm:bulletEnabled val="1"/>
        </dgm:presLayoutVars>
      </dgm:prSet>
      <dgm:spPr/>
    </dgm:pt>
    <dgm:pt modelId="{93995470-CAD3-418F-BF6E-56C363A652BA}" type="pres">
      <dgm:prSet presAssocID="{3425764C-DCD1-4C52-A06F-89BA2CE37425}" presName="negativeSpace" presStyleCnt="0"/>
      <dgm:spPr/>
    </dgm:pt>
    <dgm:pt modelId="{0E4DBA12-38D9-4030-BA19-27DB91ED0AB6}" type="pres">
      <dgm:prSet presAssocID="{3425764C-DCD1-4C52-A06F-89BA2CE37425}" presName="childText" presStyleLbl="conFgAcc1" presStyleIdx="1" presStyleCnt="2">
        <dgm:presLayoutVars>
          <dgm:bulletEnabled val="1"/>
        </dgm:presLayoutVars>
      </dgm:prSet>
      <dgm:spPr/>
    </dgm:pt>
  </dgm:ptLst>
  <dgm:cxnLst>
    <dgm:cxn modelId="{B91E5D00-8C2F-4B6A-92CD-828ABABBE0E5}" type="presOf" srcId="{F6FCB601-B74F-450F-9909-739985E9E852}" destId="{0E4DBA12-38D9-4030-BA19-27DB91ED0AB6}" srcOrd="0" destOrd="1" presId="urn:microsoft.com/office/officeart/2005/8/layout/list1"/>
    <dgm:cxn modelId="{A4BA2903-FAFA-46D7-B3A1-805DCEC93F5E}" srcId="{7EDC1632-D895-4D48-89C0-5453497B8AF7}" destId="{EE6AA4D5-3A29-4803-9B15-314F7FBA9917}" srcOrd="1" destOrd="0" parTransId="{91742C1B-4636-4DEE-AA80-6F0B9CB527D9}" sibTransId="{31EE7F37-73CE-4CD5-8F19-83EAF7268E80}"/>
    <dgm:cxn modelId="{BEF6C60B-176E-405A-B426-61EDB469EFB5}" type="presOf" srcId="{BE2DE3B7-C157-412C-AB9D-7771F192458D}" destId="{3347D27F-2115-4C8E-9CA5-BBD7992BFE32}" srcOrd="0" destOrd="0" presId="urn:microsoft.com/office/officeart/2005/8/layout/list1"/>
    <dgm:cxn modelId="{DE5D8928-48EE-4FCC-9B69-4038C9553F8B}" srcId="{3425764C-DCD1-4C52-A06F-89BA2CE37425}" destId="{F6FCB601-B74F-450F-9909-739985E9E852}" srcOrd="1" destOrd="0" parTransId="{88D0E629-96B9-4043-868D-33DD5493BBD4}" sibTransId="{8FB30CCF-7AAC-4652-8522-EA6525AF6ADC}"/>
    <dgm:cxn modelId="{F018F02B-7924-4771-BD7A-EF80484E7250}" type="presOf" srcId="{7EDC1632-D895-4D48-89C0-5453497B8AF7}" destId="{68661EF5-96F0-4B00-B099-99C4DF94113D}" srcOrd="1" destOrd="0" presId="urn:microsoft.com/office/officeart/2005/8/layout/list1"/>
    <dgm:cxn modelId="{52E53F3D-2DBB-4230-8ADF-3C0F38DF2BE6}" srcId="{7EDC1632-D895-4D48-89C0-5453497B8AF7}" destId="{B13179DD-B564-4040-92AC-888466D72BF5}" srcOrd="2" destOrd="0" parTransId="{E18C2105-891F-4E30-AA5D-1BA646F19B68}" sibTransId="{FFC6991B-17E2-43AB-807C-C25DEBEB7E10}"/>
    <dgm:cxn modelId="{E98E585B-9A7C-43F6-86A0-868558645FBD}" srcId="{3425764C-DCD1-4C52-A06F-89BA2CE37425}" destId="{BD6E83A3-945E-4D69-B996-90727BF191D7}" srcOrd="0" destOrd="0" parTransId="{F19745AE-F125-4D52-AB4D-CAD9781A7D7A}" sibTransId="{4FEC4885-A3C9-4E0C-92CB-49E28C1C6E36}"/>
    <dgm:cxn modelId="{2FFA8B4E-322A-4235-9B5A-6D5629FCC7A1}" srcId="{BE2DE3B7-C157-412C-AB9D-7771F192458D}" destId="{7EDC1632-D895-4D48-89C0-5453497B8AF7}" srcOrd="0" destOrd="0" parTransId="{2FE6D379-5EAB-48F6-AC07-69DF2D11D780}" sibTransId="{3EA9AF9B-2990-41F0-8BBC-E629F411466F}"/>
    <dgm:cxn modelId="{A4FDC880-AC8C-4025-9E98-4694588B3C9D}" type="presOf" srcId="{EE6AA4D5-3A29-4803-9B15-314F7FBA9917}" destId="{B20E9CE7-CE76-46CC-82A9-4BAC72E08926}" srcOrd="0" destOrd="1" presId="urn:microsoft.com/office/officeart/2005/8/layout/list1"/>
    <dgm:cxn modelId="{310AE181-597B-48F2-A33B-27FB64170C6C}" type="presOf" srcId="{BD6E83A3-945E-4D69-B996-90727BF191D7}" destId="{0E4DBA12-38D9-4030-BA19-27DB91ED0AB6}" srcOrd="0" destOrd="0" presId="urn:microsoft.com/office/officeart/2005/8/layout/list1"/>
    <dgm:cxn modelId="{CA821D8D-F60D-4E80-8EC3-FB5CE3FA867B}" type="presOf" srcId="{3425764C-DCD1-4C52-A06F-89BA2CE37425}" destId="{254C0585-32D3-432F-819A-6AFADE1377A4}" srcOrd="0" destOrd="0" presId="urn:microsoft.com/office/officeart/2005/8/layout/list1"/>
    <dgm:cxn modelId="{735DDA90-CD88-4FFB-BAF4-76DC39446EB5}" type="presOf" srcId="{B13179DD-B564-4040-92AC-888466D72BF5}" destId="{B20E9CE7-CE76-46CC-82A9-4BAC72E08926}" srcOrd="0" destOrd="2" presId="urn:microsoft.com/office/officeart/2005/8/layout/list1"/>
    <dgm:cxn modelId="{26008B93-8B85-4645-A127-D4B0C1D03241}" srcId="{BE2DE3B7-C157-412C-AB9D-7771F192458D}" destId="{3425764C-DCD1-4C52-A06F-89BA2CE37425}" srcOrd="1" destOrd="0" parTransId="{60C0BBE2-4FE0-4250-97A5-16F9C2A22F80}" sibTransId="{5288D14D-B7B1-457D-8777-715DF54424F7}"/>
    <dgm:cxn modelId="{B1B9109A-7DFB-48E3-B7A3-1303B9C2A008}" type="presOf" srcId="{7EDC1632-D895-4D48-89C0-5453497B8AF7}" destId="{C39619C0-C58C-44A9-BE60-EE1AF4EBC5F0}" srcOrd="0" destOrd="0" presId="urn:microsoft.com/office/officeart/2005/8/layout/list1"/>
    <dgm:cxn modelId="{FE080B9E-35C3-4D73-B79B-D7FCC2958FBC}" type="presOf" srcId="{3425764C-DCD1-4C52-A06F-89BA2CE37425}" destId="{5CE9DA82-A275-416A-A19D-FAE8E4152C89}" srcOrd="1"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C388AEC7-82F4-4B8F-9DF1-C5F711863D17}" type="presOf" srcId="{19078657-A63F-4752-9FA8-F6E2EC364424}" destId="{0E4DBA12-38D9-4030-BA19-27DB91ED0AB6}" srcOrd="0" destOrd="2" presId="urn:microsoft.com/office/officeart/2005/8/layout/list1"/>
    <dgm:cxn modelId="{D1F21FDF-6F93-4877-81C5-9F2FACD988CC}" type="presOf" srcId="{EBAE2B7A-5D03-4E8D-A40B-F362EBAB39A0}" destId="{B20E9CE7-CE76-46CC-82A9-4BAC72E08926}" srcOrd="0" destOrd="0" presId="urn:microsoft.com/office/officeart/2005/8/layout/list1"/>
    <dgm:cxn modelId="{B6F3F3F9-C9C2-40EC-957D-0566BAF55DB9}" srcId="{3425764C-DCD1-4C52-A06F-89BA2CE37425}" destId="{19078657-A63F-4752-9FA8-F6E2EC364424}" srcOrd="2" destOrd="0" parTransId="{B814D18B-A99B-4067-A3EF-151FC3EEA758}" sibTransId="{C25885E4-C1DC-42E4-A545-3D49D6036D75}"/>
    <dgm:cxn modelId="{DBE82DC7-F80F-416D-BFE8-C6B689FEAB9E}" type="presParOf" srcId="{3347D27F-2115-4C8E-9CA5-BBD7992BFE32}" destId="{6047A2CA-C736-4372-BEDB-4D04CAD1F2EC}" srcOrd="0" destOrd="0" presId="urn:microsoft.com/office/officeart/2005/8/layout/list1"/>
    <dgm:cxn modelId="{66DD79F5-E505-43D8-9EB9-04A7E3256218}" type="presParOf" srcId="{6047A2CA-C736-4372-BEDB-4D04CAD1F2EC}" destId="{C39619C0-C58C-44A9-BE60-EE1AF4EBC5F0}" srcOrd="0" destOrd="0" presId="urn:microsoft.com/office/officeart/2005/8/layout/list1"/>
    <dgm:cxn modelId="{10CDE320-B8BB-4B74-AA7E-5F76458F7B2D}" type="presParOf" srcId="{6047A2CA-C736-4372-BEDB-4D04CAD1F2EC}" destId="{68661EF5-96F0-4B00-B099-99C4DF94113D}" srcOrd="1" destOrd="0" presId="urn:microsoft.com/office/officeart/2005/8/layout/list1"/>
    <dgm:cxn modelId="{E01EB6F4-7B09-40C6-B70A-7D22AE7EBD09}" type="presParOf" srcId="{3347D27F-2115-4C8E-9CA5-BBD7992BFE32}" destId="{539B4882-83D9-48AF-96F2-A1457D508A35}" srcOrd="1" destOrd="0" presId="urn:microsoft.com/office/officeart/2005/8/layout/list1"/>
    <dgm:cxn modelId="{04531E38-8BB0-4069-BFC9-020913CC88F2}" type="presParOf" srcId="{3347D27F-2115-4C8E-9CA5-BBD7992BFE32}" destId="{B20E9CE7-CE76-46CC-82A9-4BAC72E08926}" srcOrd="2" destOrd="0" presId="urn:microsoft.com/office/officeart/2005/8/layout/list1"/>
    <dgm:cxn modelId="{5784CEE1-05B7-44A2-80E1-D1F73614C30B}" type="presParOf" srcId="{3347D27F-2115-4C8E-9CA5-BBD7992BFE32}" destId="{738B8770-C0D5-4887-9421-59341E080F52}" srcOrd="3" destOrd="0" presId="urn:microsoft.com/office/officeart/2005/8/layout/list1"/>
    <dgm:cxn modelId="{B31E0809-414B-466D-9DBF-F55403777894}" type="presParOf" srcId="{3347D27F-2115-4C8E-9CA5-BBD7992BFE32}" destId="{EC50192B-3A37-4EC6-AD4D-D475A9447F6F}" srcOrd="4" destOrd="0" presId="urn:microsoft.com/office/officeart/2005/8/layout/list1"/>
    <dgm:cxn modelId="{995B6B11-F0D3-42DA-BB34-FB074E7EC29B}" type="presParOf" srcId="{EC50192B-3A37-4EC6-AD4D-D475A9447F6F}" destId="{254C0585-32D3-432F-819A-6AFADE1377A4}" srcOrd="0" destOrd="0" presId="urn:microsoft.com/office/officeart/2005/8/layout/list1"/>
    <dgm:cxn modelId="{BFD46377-870B-44E4-914F-0925607E0896}" type="presParOf" srcId="{EC50192B-3A37-4EC6-AD4D-D475A9447F6F}" destId="{5CE9DA82-A275-416A-A19D-FAE8E4152C89}" srcOrd="1" destOrd="0" presId="urn:microsoft.com/office/officeart/2005/8/layout/list1"/>
    <dgm:cxn modelId="{C1FB68DA-59C6-4C5A-AD84-139F172B1E7D}" type="presParOf" srcId="{3347D27F-2115-4C8E-9CA5-BBD7992BFE32}" destId="{93995470-CAD3-418F-BF6E-56C363A652BA}" srcOrd="5" destOrd="0" presId="urn:microsoft.com/office/officeart/2005/8/layout/list1"/>
    <dgm:cxn modelId="{4CE55462-2FA6-4563-BEAE-BDC6DF1BC282}" type="presParOf" srcId="{3347D27F-2115-4C8E-9CA5-BBD7992BFE32}" destId="{0E4DBA12-38D9-4030-BA19-27DB91ED0AB6}"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en radars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Sélectionnez les données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Insertion, Secteurs, Autres, Radars</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4B9BB9D4-43C8-4E49-BAF1-1ACF7A807212}">
      <dgm:prSet phldrT="[Texte]"/>
      <dgm:spPr/>
      <dgm:t>
        <a:bodyPr/>
        <a:lstStyle/>
        <a:p>
          <a:r>
            <a:rPr lang="fr-FR"/>
            <a:t>Modifiez l'emplacement de la légende placé la légende en bas</a:t>
          </a:r>
        </a:p>
      </dgm:t>
    </dgm:pt>
    <dgm:pt modelId="{3B72AB33-2596-48ED-B068-02B9074EE3CA}" type="parTrans" cxnId="{F45DAED3-F687-4746-8DFD-0AAE51C25826}">
      <dgm:prSet/>
      <dgm:spPr/>
      <dgm:t>
        <a:bodyPr/>
        <a:lstStyle/>
        <a:p>
          <a:endParaRPr lang="fr-FR"/>
        </a:p>
      </dgm:t>
    </dgm:pt>
    <dgm:pt modelId="{3089E2EA-B038-47D4-83C3-9199691689C3}" type="sibTrans" cxnId="{F45DAED3-F687-4746-8DFD-0AAE51C25826}">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1"/>
      <dgm:spPr/>
    </dgm:pt>
    <dgm:pt modelId="{68661EF5-96F0-4B00-B099-99C4DF94113D}" type="pres">
      <dgm:prSet presAssocID="{7EDC1632-D895-4D48-89C0-5453497B8AF7}" presName="parentText" presStyleLbl="node1" presStyleIdx="0" presStyleCnt="1">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1" custLinFactY="-100000" custLinFactNeighborX="1073" custLinFactNeighborY="-183367">
        <dgm:presLayoutVars>
          <dgm:bulletEnabled val="1"/>
        </dgm:presLayoutVars>
      </dgm:prSet>
      <dgm:spPr/>
    </dgm:pt>
  </dgm:ptLst>
  <dgm:cxnLst>
    <dgm:cxn modelId="{A4BA2903-FAFA-46D7-B3A1-805DCEC93F5E}" srcId="{7EDC1632-D895-4D48-89C0-5453497B8AF7}" destId="{EE6AA4D5-3A29-4803-9B15-314F7FBA9917}" srcOrd="1" destOrd="0" parTransId="{91742C1B-4636-4DEE-AA80-6F0B9CB527D9}" sibTransId="{31EE7F37-73CE-4CD5-8F19-83EAF7268E80}"/>
    <dgm:cxn modelId="{98B9D222-597F-4D51-9678-0555332F8E64}" type="presOf" srcId="{7EDC1632-D895-4D48-89C0-5453497B8AF7}" destId="{C39619C0-C58C-44A9-BE60-EE1AF4EBC5F0}" srcOrd="0" destOrd="0" presId="urn:microsoft.com/office/officeart/2005/8/layout/list1"/>
    <dgm:cxn modelId="{2FFA8B4E-322A-4235-9B5A-6D5629FCC7A1}" srcId="{BE2DE3B7-C157-412C-AB9D-7771F192458D}" destId="{7EDC1632-D895-4D48-89C0-5453497B8AF7}" srcOrd="0" destOrd="0" parTransId="{2FE6D379-5EAB-48F6-AC07-69DF2D11D780}" sibTransId="{3EA9AF9B-2990-41F0-8BBC-E629F411466F}"/>
    <dgm:cxn modelId="{7DE24398-DFA0-44CC-A752-C7A812581C32}" type="presOf" srcId="{EE6AA4D5-3A29-4803-9B15-314F7FBA9917}" destId="{B20E9CE7-CE76-46CC-82A9-4BAC72E08926}" srcOrd="0" destOrd="1" presId="urn:microsoft.com/office/officeart/2005/8/layout/list1"/>
    <dgm:cxn modelId="{DD779CAA-8061-47A3-9C43-6AF3CCEE20A8}" type="presOf" srcId="{BE2DE3B7-C157-412C-AB9D-7771F192458D}" destId="{3347D27F-2115-4C8E-9CA5-BBD7992BFE32}" srcOrd="0"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CA0910C9-69BE-4AF6-89E8-11169B838685}" type="presOf" srcId="{4B9BB9D4-43C8-4E49-BAF1-1ACF7A807212}" destId="{B20E9CE7-CE76-46CC-82A9-4BAC72E08926}" srcOrd="0" destOrd="2" presId="urn:microsoft.com/office/officeart/2005/8/layout/list1"/>
    <dgm:cxn modelId="{F45DAED3-F687-4746-8DFD-0AAE51C25826}" srcId="{7EDC1632-D895-4D48-89C0-5453497B8AF7}" destId="{4B9BB9D4-43C8-4E49-BAF1-1ACF7A807212}" srcOrd="2" destOrd="0" parTransId="{3B72AB33-2596-48ED-B068-02B9074EE3CA}" sibTransId="{3089E2EA-B038-47D4-83C3-9199691689C3}"/>
    <dgm:cxn modelId="{9D6436DE-4F24-4B5A-B215-B9F65D291C4C}" type="presOf" srcId="{7EDC1632-D895-4D48-89C0-5453497B8AF7}" destId="{68661EF5-96F0-4B00-B099-99C4DF94113D}" srcOrd="1" destOrd="0" presId="urn:microsoft.com/office/officeart/2005/8/layout/list1"/>
    <dgm:cxn modelId="{0AAEA7EE-49FA-4E9C-B3D7-A5D7061D89AB}" type="presOf" srcId="{EBAE2B7A-5D03-4E8D-A40B-F362EBAB39A0}" destId="{B20E9CE7-CE76-46CC-82A9-4BAC72E08926}" srcOrd="0" destOrd="0" presId="urn:microsoft.com/office/officeart/2005/8/layout/list1"/>
    <dgm:cxn modelId="{31413B63-99B8-45D2-81AC-DD722B8AF5D1}" type="presParOf" srcId="{3347D27F-2115-4C8E-9CA5-BBD7992BFE32}" destId="{6047A2CA-C736-4372-BEDB-4D04CAD1F2EC}" srcOrd="0" destOrd="0" presId="urn:microsoft.com/office/officeart/2005/8/layout/list1"/>
    <dgm:cxn modelId="{7B8DE702-B6A6-4247-9189-DAF53C52749B}" type="presParOf" srcId="{6047A2CA-C736-4372-BEDB-4D04CAD1F2EC}" destId="{C39619C0-C58C-44A9-BE60-EE1AF4EBC5F0}" srcOrd="0" destOrd="0" presId="urn:microsoft.com/office/officeart/2005/8/layout/list1"/>
    <dgm:cxn modelId="{84550C85-3FCE-4370-AF9D-5166A2F0B9D5}" type="presParOf" srcId="{6047A2CA-C736-4372-BEDB-4D04CAD1F2EC}" destId="{68661EF5-96F0-4B00-B099-99C4DF94113D}" srcOrd="1" destOrd="0" presId="urn:microsoft.com/office/officeart/2005/8/layout/list1"/>
    <dgm:cxn modelId="{960C1633-611D-4849-B1F2-61C45106752B}" type="presParOf" srcId="{3347D27F-2115-4C8E-9CA5-BBD7992BFE32}" destId="{539B4882-83D9-48AF-96F2-A1457D508A35}" srcOrd="1" destOrd="0" presId="urn:microsoft.com/office/officeart/2005/8/layout/list1"/>
    <dgm:cxn modelId="{C2508538-8FC2-4BD6-877E-8D20A53A0939}" type="presParOf" srcId="{3347D27F-2115-4C8E-9CA5-BBD7992BFE32}" destId="{B20E9CE7-CE76-46CC-82A9-4BAC72E08926}" srcOrd="2"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en nuage de points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Sélectionnez les données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Insertion, Nuage, Nuages avec marqueurs</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BD6E83A3-945E-4D69-B996-90727BF191D7}">
      <dgm:prSet phldrT="[Texte]"/>
      <dgm:spPr/>
      <dgm:t>
        <a:bodyPr/>
        <a:lstStyle/>
        <a:p>
          <a:r>
            <a:rPr lang="fr-FR"/>
            <a:t>Modifiez l'échelle de l'axe des (y) :</a:t>
          </a:r>
          <a:br>
            <a:rPr lang="fr-FR"/>
          </a:br>
          <a:r>
            <a:rPr lang="fr-FR"/>
            <a:t>Fourchette </a:t>
          </a:r>
          <a:r>
            <a:rPr lang="fr-FR" b="1"/>
            <a:t>(min 2000 max 5000)</a:t>
          </a:r>
          <a:br>
            <a:rPr lang="fr-FR"/>
          </a:br>
          <a:r>
            <a:rPr lang="fr-FR"/>
            <a:t>Unité principale =</a:t>
          </a:r>
          <a:r>
            <a:rPr lang="fr-FR" b="1"/>
            <a:t>500</a:t>
          </a:r>
        </a:p>
      </dgm:t>
    </dgm:pt>
    <dgm:pt modelId="{F19745AE-F125-4D52-AB4D-CAD9781A7D7A}" type="parTrans" cxnId="{E98E585B-9A7C-43F6-86A0-868558645FBD}">
      <dgm:prSet/>
      <dgm:spPr/>
      <dgm:t>
        <a:bodyPr/>
        <a:lstStyle/>
        <a:p>
          <a:endParaRPr lang="fr-FR"/>
        </a:p>
      </dgm:t>
    </dgm:pt>
    <dgm:pt modelId="{4FEC4885-A3C9-4E0C-92CB-49E28C1C6E36}" type="sibTrans" cxnId="{E98E585B-9A7C-43F6-86A0-868558645FBD}">
      <dgm:prSet/>
      <dgm:spPr/>
      <dgm:t>
        <a:bodyPr/>
        <a:lstStyle/>
        <a:p>
          <a:endParaRPr lang="fr-FR"/>
        </a:p>
      </dgm:t>
    </dgm:pt>
    <dgm:pt modelId="{B13179DD-B564-4040-92AC-888466D72BF5}">
      <dgm:prSet phldrT="[Texte]"/>
      <dgm:spPr/>
      <dgm:t>
        <a:bodyPr/>
        <a:lstStyle/>
        <a:p>
          <a:endParaRPr lang="fr-FR"/>
        </a:p>
      </dgm:t>
    </dgm:pt>
    <dgm:pt modelId="{E18C2105-891F-4E30-AA5D-1BA646F19B68}" type="parTrans" cxnId="{52E53F3D-2DBB-4230-8ADF-3C0F38DF2BE6}">
      <dgm:prSet/>
      <dgm:spPr/>
      <dgm:t>
        <a:bodyPr/>
        <a:lstStyle/>
        <a:p>
          <a:endParaRPr lang="fr-FR"/>
        </a:p>
      </dgm:t>
    </dgm:pt>
    <dgm:pt modelId="{FFC6991B-17E2-43AB-807C-C25DEBEB7E10}" type="sibTrans" cxnId="{52E53F3D-2DBB-4230-8ADF-3C0F38DF2BE6}">
      <dgm:prSet/>
      <dgm:spPr/>
      <dgm:t>
        <a:bodyPr/>
        <a:lstStyle/>
        <a:p>
          <a:endParaRPr lang="fr-FR"/>
        </a:p>
      </dgm:t>
    </dgm:pt>
    <dgm:pt modelId="{3425764C-DCD1-4C52-A06F-89BA2CE37425}">
      <dgm:prSet phldrT="[Texte]"/>
      <dgm:spPr>
        <a:solidFill>
          <a:schemeClr val="accent2"/>
        </a:solidFill>
      </dgm:spPr>
      <dgm:t>
        <a:bodyPr/>
        <a:lstStyle/>
        <a:p>
          <a:r>
            <a:rPr lang="fr-FR" b="1"/>
            <a:t>Réalisez la mise en forme	</a:t>
          </a:r>
        </a:p>
      </dgm:t>
    </dgm:pt>
    <dgm:pt modelId="{5288D14D-B7B1-457D-8777-715DF54424F7}" type="sibTrans" cxnId="{26008B93-8B85-4645-A127-D4B0C1D03241}">
      <dgm:prSet/>
      <dgm:spPr/>
      <dgm:t>
        <a:bodyPr/>
        <a:lstStyle/>
        <a:p>
          <a:endParaRPr lang="fr-FR"/>
        </a:p>
      </dgm:t>
    </dgm:pt>
    <dgm:pt modelId="{60C0BBE2-4FE0-4250-97A5-16F9C2A22F80}" type="parTrans" cxnId="{26008B93-8B85-4645-A127-D4B0C1D03241}">
      <dgm:prSet/>
      <dgm:spPr/>
      <dgm:t>
        <a:bodyPr/>
        <a:lstStyle/>
        <a:p>
          <a:endParaRPr lang="fr-FR"/>
        </a:p>
      </dgm:t>
    </dgm:pt>
    <dgm:pt modelId="{0C86E38B-967C-4965-9E1C-179EADD22AF0}">
      <dgm:prSet phldrT="[Texte]"/>
      <dgm:spPr/>
      <dgm:t>
        <a:bodyPr/>
        <a:lstStyle/>
        <a:p>
          <a:r>
            <a:rPr lang="fr-FR"/>
            <a:t>Insérez le titre de l'axe des ordonnées : </a:t>
          </a:r>
          <a:r>
            <a:rPr lang="fr-FR" b="1"/>
            <a:t>Nb véhicules</a:t>
          </a:r>
        </a:p>
      </dgm:t>
    </dgm:pt>
    <dgm:pt modelId="{D41CA836-E003-4C9A-90CE-429102247DD5}" type="parTrans" cxnId="{C08BBD9D-6C51-4AEC-BDB2-A023601805A3}">
      <dgm:prSet/>
      <dgm:spPr/>
      <dgm:t>
        <a:bodyPr/>
        <a:lstStyle/>
        <a:p>
          <a:endParaRPr lang="fr-FR"/>
        </a:p>
      </dgm:t>
    </dgm:pt>
    <dgm:pt modelId="{17C30BAB-B9E2-4555-83AD-D9FE48D17A87}" type="sibTrans" cxnId="{C08BBD9D-6C51-4AEC-BDB2-A023601805A3}">
      <dgm:prSet/>
      <dgm:spPr/>
      <dgm:t>
        <a:bodyPr/>
        <a:lstStyle/>
        <a:p>
          <a:endParaRPr lang="fr-FR"/>
        </a:p>
      </dgm:t>
    </dgm:pt>
    <dgm:pt modelId="{82B29D90-53F6-49B2-9FD7-2F0F86943971}">
      <dgm:prSet phldrT="[Texte]"/>
      <dgm:spPr/>
      <dgm:t>
        <a:bodyPr/>
        <a:lstStyle/>
        <a:p>
          <a:r>
            <a:rPr lang="fr-FR" b="0"/>
            <a:t>Affichez un quadrillage principal  et secondaire</a:t>
          </a:r>
        </a:p>
      </dgm:t>
    </dgm:pt>
    <dgm:pt modelId="{35179572-4531-474B-A5D1-27CA4BE018F7}" type="parTrans" cxnId="{63503E78-A7B3-434C-8B53-8B14DA5AA1C5}">
      <dgm:prSet/>
      <dgm:spPr/>
      <dgm:t>
        <a:bodyPr/>
        <a:lstStyle/>
        <a:p>
          <a:endParaRPr lang="fr-FR"/>
        </a:p>
      </dgm:t>
    </dgm:pt>
    <dgm:pt modelId="{2D61E702-690C-4C2F-BAF8-6656BCB2F41C}" type="sibTrans" cxnId="{63503E78-A7B3-434C-8B53-8B14DA5AA1C5}">
      <dgm:prSet/>
      <dgm:spPr/>
      <dgm:t>
        <a:bodyPr/>
        <a:lstStyle/>
        <a:p>
          <a:endParaRPr lang="fr-FR"/>
        </a:p>
      </dgm:t>
    </dgm:pt>
    <dgm:pt modelId="{17F9FDC2-CAA6-43C5-8CB3-818442AB236A}">
      <dgm:prSet phldrT="[Texte]"/>
      <dgm:spPr/>
      <dgm:t>
        <a:bodyPr/>
        <a:lstStyle/>
        <a:p>
          <a:r>
            <a:rPr lang="fr-FR" b="0"/>
            <a:t>Modifiez l'échelle de l'axe des X </a:t>
          </a:r>
          <a:br>
            <a:rPr lang="fr-FR" b="0"/>
          </a:br>
          <a:r>
            <a:rPr lang="fr-FR"/>
            <a:t>Fourchette </a:t>
          </a:r>
          <a:r>
            <a:rPr lang="fr-FR" b="1"/>
            <a:t>(min 0,33max 0,75)</a:t>
          </a:r>
          <a:br>
            <a:rPr lang="fr-FR"/>
          </a:br>
          <a:r>
            <a:rPr lang="fr-FR"/>
            <a:t>Unité principale =</a:t>
          </a:r>
          <a:r>
            <a:rPr lang="fr-FR" b="1"/>
            <a:t>0,04</a:t>
          </a:r>
          <a:endParaRPr lang="fr-FR" b="0"/>
        </a:p>
      </dgm:t>
    </dgm:pt>
    <dgm:pt modelId="{BD4F52AC-4B41-4E7A-AC7E-751F8A0D510D}" type="parTrans" cxnId="{B7301171-0AFC-4B34-8771-54B06CAFD677}">
      <dgm:prSet/>
      <dgm:spPr/>
      <dgm:t>
        <a:bodyPr/>
        <a:lstStyle/>
        <a:p>
          <a:endParaRPr lang="fr-FR"/>
        </a:p>
      </dgm:t>
    </dgm:pt>
    <dgm:pt modelId="{2619A450-463B-4DD1-AED3-2E4E9A5B0F6B}" type="sibTrans" cxnId="{B7301171-0AFC-4B34-8771-54B06CAFD677}">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2"/>
      <dgm:spPr/>
    </dgm:pt>
    <dgm:pt modelId="{68661EF5-96F0-4B00-B099-99C4DF94113D}" type="pres">
      <dgm:prSet presAssocID="{7EDC1632-D895-4D48-89C0-5453497B8AF7}" presName="parentText" presStyleLbl="node1" presStyleIdx="0" presStyleCnt="2">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2">
        <dgm:presLayoutVars>
          <dgm:bulletEnabled val="1"/>
        </dgm:presLayoutVars>
      </dgm:prSet>
      <dgm:spPr/>
    </dgm:pt>
    <dgm:pt modelId="{738B8770-C0D5-4887-9421-59341E080F52}" type="pres">
      <dgm:prSet presAssocID="{3EA9AF9B-2990-41F0-8BBC-E629F411466F}" presName="spaceBetweenRectangles" presStyleCnt="0"/>
      <dgm:spPr/>
    </dgm:pt>
    <dgm:pt modelId="{EC50192B-3A37-4EC6-AD4D-D475A9447F6F}" type="pres">
      <dgm:prSet presAssocID="{3425764C-DCD1-4C52-A06F-89BA2CE37425}" presName="parentLin" presStyleCnt="0"/>
      <dgm:spPr/>
    </dgm:pt>
    <dgm:pt modelId="{254C0585-32D3-432F-819A-6AFADE1377A4}" type="pres">
      <dgm:prSet presAssocID="{3425764C-DCD1-4C52-A06F-89BA2CE37425}" presName="parentLeftMargin" presStyleLbl="node1" presStyleIdx="0" presStyleCnt="2"/>
      <dgm:spPr/>
    </dgm:pt>
    <dgm:pt modelId="{5CE9DA82-A275-416A-A19D-FAE8E4152C89}" type="pres">
      <dgm:prSet presAssocID="{3425764C-DCD1-4C52-A06F-89BA2CE37425}" presName="parentText" presStyleLbl="node1" presStyleIdx="1" presStyleCnt="2">
        <dgm:presLayoutVars>
          <dgm:chMax val="0"/>
          <dgm:bulletEnabled val="1"/>
        </dgm:presLayoutVars>
      </dgm:prSet>
      <dgm:spPr/>
    </dgm:pt>
    <dgm:pt modelId="{93995470-CAD3-418F-BF6E-56C363A652BA}" type="pres">
      <dgm:prSet presAssocID="{3425764C-DCD1-4C52-A06F-89BA2CE37425}" presName="negativeSpace" presStyleCnt="0"/>
      <dgm:spPr/>
    </dgm:pt>
    <dgm:pt modelId="{0E4DBA12-38D9-4030-BA19-27DB91ED0AB6}" type="pres">
      <dgm:prSet presAssocID="{3425764C-DCD1-4C52-A06F-89BA2CE37425}" presName="childText" presStyleLbl="conFgAcc1" presStyleIdx="1" presStyleCnt="2">
        <dgm:presLayoutVars>
          <dgm:bulletEnabled val="1"/>
        </dgm:presLayoutVars>
      </dgm:prSet>
      <dgm:spPr/>
    </dgm:pt>
  </dgm:ptLst>
  <dgm:cxnLst>
    <dgm:cxn modelId="{A4BA2903-FAFA-46D7-B3A1-805DCEC93F5E}" srcId="{7EDC1632-D895-4D48-89C0-5453497B8AF7}" destId="{EE6AA4D5-3A29-4803-9B15-314F7FBA9917}" srcOrd="1" destOrd="0" parTransId="{91742C1B-4636-4DEE-AA80-6F0B9CB527D9}" sibTransId="{31EE7F37-73CE-4CD5-8F19-83EAF7268E80}"/>
    <dgm:cxn modelId="{BEC4532A-6F6B-43FD-BBA7-DF111E43DA9D}" type="presOf" srcId="{3425764C-DCD1-4C52-A06F-89BA2CE37425}" destId="{254C0585-32D3-432F-819A-6AFADE1377A4}" srcOrd="0" destOrd="0" presId="urn:microsoft.com/office/officeart/2005/8/layout/list1"/>
    <dgm:cxn modelId="{52E53F3D-2DBB-4230-8ADF-3C0F38DF2BE6}" srcId="{7EDC1632-D895-4D48-89C0-5453497B8AF7}" destId="{B13179DD-B564-4040-92AC-888466D72BF5}" srcOrd="2" destOrd="0" parTransId="{E18C2105-891F-4E30-AA5D-1BA646F19B68}" sibTransId="{FFC6991B-17E2-43AB-807C-C25DEBEB7E10}"/>
    <dgm:cxn modelId="{E98E585B-9A7C-43F6-86A0-868558645FBD}" srcId="{3425764C-DCD1-4C52-A06F-89BA2CE37425}" destId="{BD6E83A3-945E-4D69-B996-90727BF191D7}" srcOrd="0" destOrd="0" parTransId="{F19745AE-F125-4D52-AB4D-CAD9781A7D7A}" sibTransId="{4FEC4885-A3C9-4E0C-92CB-49E28C1C6E36}"/>
    <dgm:cxn modelId="{C6AFD261-C9CE-4489-B8CD-81DA67CF742A}" type="presOf" srcId="{17F9FDC2-CAA6-43C5-8CB3-818442AB236A}" destId="{0E4DBA12-38D9-4030-BA19-27DB91ED0AB6}" srcOrd="0" destOrd="1" presId="urn:microsoft.com/office/officeart/2005/8/layout/list1"/>
    <dgm:cxn modelId="{2FFA8B4E-322A-4235-9B5A-6D5629FCC7A1}" srcId="{BE2DE3B7-C157-412C-AB9D-7771F192458D}" destId="{7EDC1632-D895-4D48-89C0-5453497B8AF7}" srcOrd="0" destOrd="0" parTransId="{2FE6D379-5EAB-48F6-AC07-69DF2D11D780}" sibTransId="{3EA9AF9B-2990-41F0-8BBC-E629F411466F}"/>
    <dgm:cxn modelId="{B7301171-0AFC-4B34-8771-54B06CAFD677}" srcId="{3425764C-DCD1-4C52-A06F-89BA2CE37425}" destId="{17F9FDC2-CAA6-43C5-8CB3-818442AB236A}" srcOrd="1" destOrd="0" parTransId="{BD4F52AC-4B41-4E7A-AC7E-751F8A0D510D}" sibTransId="{2619A450-463B-4DD1-AED3-2E4E9A5B0F6B}"/>
    <dgm:cxn modelId="{7A796074-9111-4D9C-A8C3-03B795E2F5AC}" type="presOf" srcId="{82B29D90-53F6-49B2-9FD7-2F0F86943971}" destId="{0E4DBA12-38D9-4030-BA19-27DB91ED0AB6}" srcOrd="0" destOrd="3" presId="urn:microsoft.com/office/officeart/2005/8/layout/list1"/>
    <dgm:cxn modelId="{D1C5A055-8074-4E3A-9C63-A10D90DB4BA8}" type="presOf" srcId="{EE6AA4D5-3A29-4803-9B15-314F7FBA9917}" destId="{B20E9CE7-CE76-46CC-82A9-4BAC72E08926}" srcOrd="0" destOrd="1" presId="urn:microsoft.com/office/officeart/2005/8/layout/list1"/>
    <dgm:cxn modelId="{CEE88657-B340-44BB-A493-068BE04DE559}" type="presOf" srcId="{7EDC1632-D895-4D48-89C0-5453497B8AF7}" destId="{68661EF5-96F0-4B00-B099-99C4DF94113D}" srcOrd="1" destOrd="0" presId="urn:microsoft.com/office/officeart/2005/8/layout/list1"/>
    <dgm:cxn modelId="{63503E78-A7B3-434C-8B53-8B14DA5AA1C5}" srcId="{3425764C-DCD1-4C52-A06F-89BA2CE37425}" destId="{82B29D90-53F6-49B2-9FD7-2F0F86943971}" srcOrd="3" destOrd="0" parTransId="{35179572-4531-474B-A5D1-27CA4BE018F7}" sibTransId="{2D61E702-690C-4C2F-BAF8-6656BCB2F41C}"/>
    <dgm:cxn modelId="{26008B93-8B85-4645-A127-D4B0C1D03241}" srcId="{BE2DE3B7-C157-412C-AB9D-7771F192458D}" destId="{3425764C-DCD1-4C52-A06F-89BA2CE37425}" srcOrd="1" destOrd="0" parTransId="{60C0BBE2-4FE0-4250-97A5-16F9C2A22F80}" sibTransId="{5288D14D-B7B1-457D-8777-715DF54424F7}"/>
    <dgm:cxn modelId="{C08BBD9D-6C51-4AEC-BDB2-A023601805A3}" srcId="{3425764C-DCD1-4C52-A06F-89BA2CE37425}" destId="{0C86E38B-967C-4965-9E1C-179EADD22AF0}" srcOrd="2" destOrd="0" parTransId="{D41CA836-E003-4C9A-90CE-429102247DD5}" sibTransId="{17C30BAB-B9E2-4555-83AD-D9FE48D17A87}"/>
    <dgm:cxn modelId="{67CD15AC-F4C0-4CCD-B32B-B67493690A7F}" type="presOf" srcId="{EBAE2B7A-5D03-4E8D-A40B-F362EBAB39A0}" destId="{B20E9CE7-CE76-46CC-82A9-4BAC72E08926}" srcOrd="0"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922EF8C3-4626-43E3-A1B4-6A2767EC1C33}" type="presOf" srcId="{7EDC1632-D895-4D48-89C0-5453497B8AF7}" destId="{C39619C0-C58C-44A9-BE60-EE1AF4EBC5F0}" srcOrd="0" destOrd="0" presId="urn:microsoft.com/office/officeart/2005/8/layout/list1"/>
    <dgm:cxn modelId="{E1F9DFCE-495D-4502-BEF1-062948874435}" type="presOf" srcId="{BE2DE3B7-C157-412C-AB9D-7771F192458D}" destId="{3347D27F-2115-4C8E-9CA5-BBD7992BFE32}" srcOrd="0" destOrd="0" presId="urn:microsoft.com/office/officeart/2005/8/layout/list1"/>
    <dgm:cxn modelId="{7CB914D1-6F06-47A5-B259-24F2E34A3D64}" type="presOf" srcId="{3425764C-DCD1-4C52-A06F-89BA2CE37425}" destId="{5CE9DA82-A275-416A-A19D-FAE8E4152C89}" srcOrd="1" destOrd="0" presId="urn:microsoft.com/office/officeart/2005/8/layout/list1"/>
    <dgm:cxn modelId="{5C7590D5-C98D-49A8-B054-F54879853F2D}" type="presOf" srcId="{0C86E38B-967C-4965-9E1C-179EADD22AF0}" destId="{0E4DBA12-38D9-4030-BA19-27DB91ED0AB6}" srcOrd="0" destOrd="2" presId="urn:microsoft.com/office/officeart/2005/8/layout/list1"/>
    <dgm:cxn modelId="{37E75DEA-38DE-4509-82EB-04714483CC11}" type="presOf" srcId="{BD6E83A3-945E-4D69-B996-90727BF191D7}" destId="{0E4DBA12-38D9-4030-BA19-27DB91ED0AB6}" srcOrd="0" destOrd="0" presId="urn:microsoft.com/office/officeart/2005/8/layout/list1"/>
    <dgm:cxn modelId="{2F0B9CFF-071D-4D12-A408-6BC07D03AD52}" type="presOf" srcId="{B13179DD-B564-4040-92AC-888466D72BF5}" destId="{B20E9CE7-CE76-46CC-82A9-4BAC72E08926}" srcOrd="0" destOrd="2" presId="urn:microsoft.com/office/officeart/2005/8/layout/list1"/>
    <dgm:cxn modelId="{EC96C241-4C69-4B74-9ECE-E874592F1930}" type="presParOf" srcId="{3347D27F-2115-4C8E-9CA5-BBD7992BFE32}" destId="{6047A2CA-C736-4372-BEDB-4D04CAD1F2EC}" srcOrd="0" destOrd="0" presId="urn:microsoft.com/office/officeart/2005/8/layout/list1"/>
    <dgm:cxn modelId="{9346A250-E5E9-4B2D-8521-3BA8CCA4FE3B}" type="presParOf" srcId="{6047A2CA-C736-4372-BEDB-4D04CAD1F2EC}" destId="{C39619C0-C58C-44A9-BE60-EE1AF4EBC5F0}" srcOrd="0" destOrd="0" presId="urn:microsoft.com/office/officeart/2005/8/layout/list1"/>
    <dgm:cxn modelId="{FA3E7728-206B-4500-9E74-510E64DF5009}" type="presParOf" srcId="{6047A2CA-C736-4372-BEDB-4D04CAD1F2EC}" destId="{68661EF5-96F0-4B00-B099-99C4DF94113D}" srcOrd="1" destOrd="0" presId="urn:microsoft.com/office/officeart/2005/8/layout/list1"/>
    <dgm:cxn modelId="{001287D3-1001-4D82-9A74-739414619AFC}" type="presParOf" srcId="{3347D27F-2115-4C8E-9CA5-BBD7992BFE32}" destId="{539B4882-83D9-48AF-96F2-A1457D508A35}" srcOrd="1" destOrd="0" presId="urn:microsoft.com/office/officeart/2005/8/layout/list1"/>
    <dgm:cxn modelId="{6C8A7F8C-DA1E-4954-8D84-C2FC1463206F}" type="presParOf" srcId="{3347D27F-2115-4C8E-9CA5-BBD7992BFE32}" destId="{B20E9CE7-CE76-46CC-82A9-4BAC72E08926}" srcOrd="2" destOrd="0" presId="urn:microsoft.com/office/officeart/2005/8/layout/list1"/>
    <dgm:cxn modelId="{DFB5EF6F-4552-4963-9526-FF3CBCA431F9}" type="presParOf" srcId="{3347D27F-2115-4C8E-9CA5-BBD7992BFE32}" destId="{738B8770-C0D5-4887-9421-59341E080F52}" srcOrd="3" destOrd="0" presId="urn:microsoft.com/office/officeart/2005/8/layout/list1"/>
    <dgm:cxn modelId="{AF7A2474-6C5A-4CB4-A20A-DB17D2199A7D}" type="presParOf" srcId="{3347D27F-2115-4C8E-9CA5-BBD7992BFE32}" destId="{EC50192B-3A37-4EC6-AD4D-D475A9447F6F}" srcOrd="4" destOrd="0" presId="urn:microsoft.com/office/officeart/2005/8/layout/list1"/>
    <dgm:cxn modelId="{2FA7DD0D-A404-451E-966A-5B13C31FDDC0}" type="presParOf" srcId="{EC50192B-3A37-4EC6-AD4D-D475A9447F6F}" destId="{254C0585-32D3-432F-819A-6AFADE1377A4}" srcOrd="0" destOrd="0" presId="urn:microsoft.com/office/officeart/2005/8/layout/list1"/>
    <dgm:cxn modelId="{49CD6861-BC7A-4C83-990D-B847F073FEA9}" type="presParOf" srcId="{EC50192B-3A37-4EC6-AD4D-D475A9447F6F}" destId="{5CE9DA82-A275-416A-A19D-FAE8E4152C89}" srcOrd="1" destOrd="0" presId="urn:microsoft.com/office/officeart/2005/8/layout/list1"/>
    <dgm:cxn modelId="{241696C6-B3C1-4F01-AC2D-F87663757DB8}" type="presParOf" srcId="{3347D27F-2115-4C8E-9CA5-BBD7992BFE32}" destId="{93995470-CAD3-418F-BF6E-56C363A652BA}" srcOrd="5" destOrd="0" presId="urn:microsoft.com/office/officeart/2005/8/layout/list1"/>
    <dgm:cxn modelId="{5FDDDCBA-A84D-461C-8172-54908868BEFF}" type="presParOf" srcId="{3347D27F-2115-4C8E-9CA5-BBD7992BFE32}" destId="{0E4DBA12-38D9-4030-BA19-27DB91ED0AB6}"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courbes avec 2 axes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Cliquez sur l'onglet Insertion,  Lignes, Courbes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Création, Sélectionner les données</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01312E12-FE22-4F0B-8F67-4F09AAF2D1A9}">
      <dgm:prSet phldrT="[Texte]"/>
      <dgm:spPr/>
      <dgm:t>
        <a:bodyPr/>
        <a:lstStyle/>
        <a:p>
          <a:r>
            <a:rPr lang="fr-FR"/>
            <a:t>Cliquez sur Ajoutez, pour ajouter les 2 séries CO2 et t°C</a:t>
          </a:r>
        </a:p>
      </dgm:t>
    </dgm:pt>
    <dgm:pt modelId="{BFE63639-F8B2-4F28-8C90-7296DFFF7F4F}" type="parTrans" cxnId="{9BE3FCAC-E576-46B7-AB33-42A47EC9AB0D}">
      <dgm:prSet/>
      <dgm:spPr/>
      <dgm:t>
        <a:bodyPr/>
        <a:lstStyle/>
        <a:p>
          <a:endParaRPr lang="fr-FR"/>
        </a:p>
      </dgm:t>
    </dgm:pt>
    <dgm:pt modelId="{C4B4B7EC-E412-454B-B486-26BC487CB1A0}" type="sibTrans" cxnId="{9BE3FCAC-E576-46B7-AB33-42A47EC9AB0D}">
      <dgm:prSet/>
      <dgm:spPr/>
      <dgm:t>
        <a:bodyPr/>
        <a:lstStyle/>
        <a:p>
          <a:endParaRPr lang="fr-FR"/>
        </a:p>
      </dgm:t>
    </dgm:pt>
    <dgm:pt modelId="{EC7CC9D0-ED59-479E-92A5-51287DE85849}">
      <dgm:prSet phldrT="[Texte]"/>
      <dgm:spPr/>
      <dgm:t>
        <a:bodyPr/>
        <a:lstStyle/>
        <a:p>
          <a:r>
            <a:rPr lang="fr-FR"/>
            <a:t>Modiifez l'axe des X sélectionner l'échelle du temps</a:t>
          </a:r>
        </a:p>
      </dgm:t>
    </dgm:pt>
    <dgm:pt modelId="{22D8955A-2050-4F58-9E36-B74E86F2A7FE}" type="parTrans" cxnId="{203918EA-889B-4AEE-A1AF-5177D8B5B731}">
      <dgm:prSet/>
      <dgm:spPr/>
      <dgm:t>
        <a:bodyPr/>
        <a:lstStyle/>
        <a:p>
          <a:endParaRPr lang="fr-FR"/>
        </a:p>
      </dgm:t>
    </dgm:pt>
    <dgm:pt modelId="{FE08462F-A717-441A-BA39-8BFD64EBA060}" type="sibTrans" cxnId="{203918EA-889B-4AEE-A1AF-5177D8B5B731}">
      <dgm:prSet/>
      <dgm:spPr/>
      <dgm:t>
        <a:bodyPr/>
        <a:lstStyle/>
        <a:p>
          <a:endParaRPr lang="fr-FR"/>
        </a:p>
      </dgm:t>
    </dgm:pt>
    <dgm:pt modelId="{801A172D-4BB0-4EB9-BB25-4A8958000878}">
      <dgm:prSet phldrT="[Texte]"/>
      <dgm:spPr/>
      <dgm:t>
        <a:bodyPr/>
        <a:lstStyle/>
        <a:p>
          <a:r>
            <a:rPr lang="fr-FR"/>
            <a:t>Sélectionnez la série t°c et affichez la sur un axe secondaire</a:t>
          </a:r>
        </a:p>
      </dgm:t>
    </dgm:pt>
    <dgm:pt modelId="{0D39C623-2CDA-4636-BE7C-F8040CE805AE}" type="parTrans" cxnId="{F3EEB16D-0BD7-4BA6-9549-63E0471F61F4}">
      <dgm:prSet/>
      <dgm:spPr/>
      <dgm:t>
        <a:bodyPr/>
        <a:lstStyle/>
        <a:p>
          <a:endParaRPr lang="fr-FR"/>
        </a:p>
      </dgm:t>
    </dgm:pt>
    <dgm:pt modelId="{0B4AEEC8-D896-4D01-A834-D4E076BC0517}" type="sibTrans" cxnId="{F3EEB16D-0BD7-4BA6-9549-63E0471F61F4}">
      <dgm:prSet/>
      <dgm:spPr/>
      <dgm:t>
        <a:bodyPr/>
        <a:lstStyle/>
        <a:p>
          <a:endParaRPr lang="fr-FR"/>
        </a:p>
      </dgm:t>
    </dgm:pt>
    <dgm:pt modelId="{7B6CD498-C441-4882-B327-24FBE8BE975A}">
      <dgm:prSet phldrT="[Texte]"/>
      <dgm:spPr/>
      <dgm:t>
        <a:bodyPr/>
        <a:lstStyle/>
        <a:p>
          <a:r>
            <a:rPr lang="fr-FR"/>
            <a:t>Modifiez l'échelle max et min de la concentration en CO2</a:t>
          </a:r>
          <a:br>
            <a:rPr lang="fr-FR"/>
          </a:br>
          <a:r>
            <a:rPr lang="fr-FR"/>
            <a:t>min 160 max 360 unité 20</a:t>
          </a:r>
        </a:p>
      </dgm:t>
    </dgm:pt>
    <dgm:pt modelId="{0E0DD9F2-5F99-4EE5-9664-26DC9372DFDA}" type="parTrans" cxnId="{E5BE0610-27E2-45D0-BE95-3F5938EE0F6B}">
      <dgm:prSet/>
      <dgm:spPr/>
      <dgm:t>
        <a:bodyPr/>
        <a:lstStyle/>
        <a:p>
          <a:endParaRPr lang="fr-FR"/>
        </a:p>
      </dgm:t>
    </dgm:pt>
    <dgm:pt modelId="{3F78223F-5E0B-4E5C-99EB-17E402C23D03}" type="sibTrans" cxnId="{E5BE0610-27E2-45D0-BE95-3F5938EE0F6B}">
      <dgm:prSet/>
      <dgm:spPr/>
      <dgm:t>
        <a:bodyPr/>
        <a:lstStyle/>
        <a:p>
          <a:endParaRPr lang="fr-FR"/>
        </a:p>
      </dgm:t>
    </dgm:pt>
    <dgm:pt modelId="{EEF5CAEB-9D95-49C4-837B-40C85D259AEF}">
      <dgm:prSet phldrT="[Texte]"/>
      <dgm:spPr/>
      <dgm:t>
        <a:bodyPr/>
        <a:lstStyle/>
        <a:p>
          <a:r>
            <a:rPr lang="fr-FR"/>
            <a:t>Ajouter les titre des axes</a:t>
          </a:r>
          <a:br>
            <a:rPr lang="fr-FR"/>
          </a:br>
          <a:r>
            <a:rPr lang="fr-FR"/>
            <a:t>Concentration de CO2 en ppmv</a:t>
          </a:r>
          <a:br>
            <a:rPr lang="fr-FR"/>
          </a:br>
          <a:r>
            <a:rPr lang="fr-FR"/>
            <a:t>Différence de t° en °C</a:t>
          </a:r>
        </a:p>
      </dgm:t>
    </dgm:pt>
    <dgm:pt modelId="{9DCB4509-3831-4F2A-ABC4-1699FFC07902}" type="parTrans" cxnId="{A6A893E9-3C02-4F85-B9F1-097612F82F14}">
      <dgm:prSet/>
      <dgm:spPr/>
      <dgm:t>
        <a:bodyPr/>
        <a:lstStyle/>
        <a:p>
          <a:endParaRPr lang="fr-FR"/>
        </a:p>
      </dgm:t>
    </dgm:pt>
    <dgm:pt modelId="{8816CF18-4746-422F-81B4-30A2C314D1D6}" type="sibTrans" cxnId="{A6A893E9-3C02-4F85-B9F1-097612F82F14}">
      <dgm:prSet/>
      <dgm:spPr/>
      <dgm:t>
        <a:bodyPr/>
        <a:lstStyle/>
        <a:p>
          <a:endParaRPr lang="fr-FR"/>
        </a:p>
      </dgm:t>
    </dgm:pt>
    <dgm:pt modelId="{752E0E94-22ED-4C1A-A6E8-EADA4B21DED9}">
      <dgm:prSet phldrT="[Texte]"/>
      <dgm:spPr/>
      <dgm:t>
        <a:bodyPr/>
        <a:lstStyle/>
        <a:p>
          <a:r>
            <a:rPr lang="fr-FR"/>
            <a:t>Lisser les courbes</a:t>
          </a:r>
          <a:br>
            <a:rPr lang="fr-FR"/>
          </a:br>
          <a:endParaRPr lang="fr-FR"/>
        </a:p>
      </dgm:t>
    </dgm:pt>
    <dgm:pt modelId="{45704CE0-4CF3-441E-9B7A-84215C6B7FF7}" type="parTrans" cxnId="{F6F94B86-1FC7-4CFC-BC23-D1653A04F367}">
      <dgm:prSet/>
      <dgm:spPr/>
      <dgm:t>
        <a:bodyPr/>
        <a:lstStyle/>
        <a:p>
          <a:endParaRPr lang="fr-FR"/>
        </a:p>
      </dgm:t>
    </dgm:pt>
    <dgm:pt modelId="{EA407BFF-6F36-492E-A99B-802CF2DBC9EF}" type="sibTrans" cxnId="{F6F94B86-1FC7-4CFC-BC23-D1653A04F367}">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1"/>
      <dgm:spPr/>
    </dgm:pt>
    <dgm:pt modelId="{68661EF5-96F0-4B00-B099-99C4DF94113D}" type="pres">
      <dgm:prSet presAssocID="{7EDC1632-D895-4D48-89C0-5453497B8AF7}" presName="parentText" presStyleLbl="node1" presStyleIdx="0" presStyleCnt="1">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1">
        <dgm:presLayoutVars>
          <dgm:bulletEnabled val="1"/>
        </dgm:presLayoutVars>
      </dgm:prSet>
      <dgm:spPr/>
    </dgm:pt>
  </dgm:ptLst>
  <dgm:cxnLst>
    <dgm:cxn modelId="{6105D800-902E-4095-9EAA-58B87D92DC65}" type="presOf" srcId="{801A172D-4BB0-4EB9-BB25-4A8958000878}" destId="{B20E9CE7-CE76-46CC-82A9-4BAC72E08926}" srcOrd="0" destOrd="4" presId="urn:microsoft.com/office/officeart/2005/8/layout/list1"/>
    <dgm:cxn modelId="{A4BA2903-FAFA-46D7-B3A1-805DCEC93F5E}" srcId="{7EDC1632-D895-4D48-89C0-5453497B8AF7}" destId="{EE6AA4D5-3A29-4803-9B15-314F7FBA9917}" srcOrd="1" destOrd="0" parTransId="{91742C1B-4636-4DEE-AA80-6F0B9CB527D9}" sibTransId="{31EE7F37-73CE-4CD5-8F19-83EAF7268E80}"/>
    <dgm:cxn modelId="{522BF90E-F8D6-46DC-9483-0EDA8FCDD9CF}" type="presOf" srcId="{EEF5CAEB-9D95-49C4-837B-40C85D259AEF}" destId="{B20E9CE7-CE76-46CC-82A9-4BAC72E08926}" srcOrd="0" destOrd="6" presId="urn:microsoft.com/office/officeart/2005/8/layout/list1"/>
    <dgm:cxn modelId="{E5BE0610-27E2-45D0-BE95-3F5938EE0F6B}" srcId="{7EDC1632-D895-4D48-89C0-5453497B8AF7}" destId="{7B6CD498-C441-4882-B327-24FBE8BE975A}" srcOrd="5" destOrd="0" parTransId="{0E0DD9F2-5F99-4EE5-9664-26DC9372DFDA}" sibTransId="{3F78223F-5E0B-4E5C-99EB-17E402C23D03}"/>
    <dgm:cxn modelId="{4347E629-390F-4188-AFB7-4424C61F43E4}" type="presOf" srcId="{752E0E94-22ED-4C1A-A6E8-EADA4B21DED9}" destId="{B20E9CE7-CE76-46CC-82A9-4BAC72E08926}" srcOrd="0" destOrd="7" presId="urn:microsoft.com/office/officeart/2005/8/layout/list1"/>
    <dgm:cxn modelId="{F3EEB16D-0BD7-4BA6-9549-63E0471F61F4}" srcId="{7EDC1632-D895-4D48-89C0-5453497B8AF7}" destId="{801A172D-4BB0-4EB9-BB25-4A8958000878}" srcOrd="4" destOrd="0" parTransId="{0D39C623-2CDA-4636-BE7C-F8040CE805AE}" sibTransId="{0B4AEEC8-D896-4D01-A834-D4E076BC0517}"/>
    <dgm:cxn modelId="{2FFA8B4E-322A-4235-9B5A-6D5629FCC7A1}" srcId="{BE2DE3B7-C157-412C-AB9D-7771F192458D}" destId="{7EDC1632-D895-4D48-89C0-5453497B8AF7}" srcOrd="0" destOrd="0" parTransId="{2FE6D379-5EAB-48F6-AC07-69DF2D11D780}" sibTransId="{3EA9AF9B-2990-41F0-8BBC-E629F411466F}"/>
    <dgm:cxn modelId="{99ECA772-1E0A-41D8-A4A8-39C51089309D}" type="presOf" srcId="{EBAE2B7A-5D03-4E8D-A40B-F362EBAB39A0}" destId="{B20E9CE7-CE76-46CC-82A9-4BAC72E08926}" srcOrd="0" destOrd="0" presId="urn:microsoft.com/office/officeart/2005/8/layout/list1"/>
    <dgm:cxn modelId="{E2B68973-9081-4DA6-BAE5-B563B42C3C98}" type="presOf" srcId="{01312E12-FE22-4F0B-8F67-4F09AAF2D1A9}" destId="{B20E9CE7-CE76-46CC-82A9-4BAC72E08926}" srcOrd="0" destOrd="2" presId="urn:microsoft.com/office/officeart/2005/8/layout/list1"/>
    <dgm:cxn modelId="{C93CFF74-9C64-4368-8713-4B0595466278}" type="presOf" srcId="{BE2DE3B7-C157-412C-AB9D-7771F192458D}" destId="{3347D27F-2115-4C8E-9CA5-BBD7992BFE32}" srcOrd="0" destOrd="0" presId="urn:microsoft.com/office/officeart/2005/8/layout/list1"/>
    <dgm:cxn modelId="{F6F94B86-1FC7-4CFC-BC23-D1653A04F367}" srcId="{7EDC1632-D895-4D48-89C0-5453497B8AF7}" destId="{752E0E94-22ED-4C1A-A6E8-EADA4B21DED9}" srcOrd="7" destOrd="0" parTransId="{45704CE0-4CF3-441E-9B7A-84215C6B7FF7}" sibTransId="{EA407BFF-6F36-492E-A99B-802CF2DBC9EF}"/>
    <dgm:cxn modelId="{9BE3FCAC-E576-46B7-AB33-42A47EC9AB0D}" srcId="{7EDC1632-D895-4D48-89C0-5453497B8AF7}" destId="{01312E12-FE22-4F0B-8F67-4F09AAF2D1A9}" srcOrd="2" destOrd="0" parTransId="{BFE63639-F8B2-4F28-8C90-7296DFFF7F4F}" sibTransId="{C4B4B7EC-E412-454B-B486-26BC487CB1A0}"/>
    <dgm:cxn modelId="{F45DF1BA-7F06-45A1-B8A3-66AF106C5082}" type="presOf" srcId="{7EDC1632-D895-4D48-89C0-5453497B8AF7}" destId="{68661EF5-96F0-4B00-B099-99C4DF94113D}" srcOrd="1"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A4A204C9-96AA-448D-BBBE-354BE216F7A0}" type="presOf" srcId="{EE6AA4D5-3A29-4803-9B15-314F7FBA9917}" destId="{B20E9CE7-CE76-46CC-82A9-4BAC72E08926}" srcOrd="0" destOrd="1" presId="urn:microsoft.com/office/officeart/2005/8/layout/list1"/>
    <dgm:cxn modelId="{C73C33E0-B62E-42EF-843D-3FCD790AD120}" type="presOf" srcId="{EC7CC9D0-ED59-479E-92A5-51287DE85849}" destId="{B20E9CE7-CE76-46CC-82A9-4BAC72E08926}" srcOrd="0" destOrd="3" presId="urn:microsoft.com/office/officeart/2005/8/layout/list1"/>
    <dgm:cxn modelId="{C37ABEE8-C811-4F7E-8662-4C621BD17255}" type="presOf" srcId="{7EDC1632-D895-4D48-89C0-5453497B8AF7}" destId="{C39619C0-C58C-44A9-BE60-EE1AF4EBC5F0}" srcOrd="0" destOrd="0" presId="urn:microsoft.com/office/officeart/2005/8/layout/list1"/>
    <dgm:cxn modelId="{A6A893E9-3C02-4F85-B9F1-097612F82F14}" srcId="{7EDC1632-D895-4D48-89C0-5453497B8AF7}" destId="{EEF5CAEB-9D95-49C4-837B-40C85D259AEF}" srcOrd="6" destOrd="0" parTransId="{9DCB4509-3831-4F2A-ABC4-1699FFC07902}" sibTransId="{8816CF18-4746-422F-81B4-30A2C314D1D6}"/>
    <dgm:cxn modelId="{203918EA-889B-4AEE-A1AF-5177D8B5B731}" srcId="{7EDC1632-D895-4D48-89C0-5453497B8AF7}" destId="{EC7CC9D0-ED59-479E-92A5-51287DE85849}" srcOrd="3" destOrd="0" parTransId="{22D8955A-2050-4F58-9E36-B74E86F2A7FE}" sibTransId="{FE08462F-A717-441A-BA39-8BFD64EBA060}"/>
    <dgm:cxn modelId="{B9013DEB-E70C-4200-98A4-FF74DEEF4474}" type="presOf" srcId="{7B6CD498-C441-4882-B327-24FBE8BE975A}" destId="{B20E9CE7-CE76-46CC-82A9-4BAC72E08926}" srcOrd="0" destOrd="5" presId="urn:microsoft.com/office/officeart/2005/8/layout/list1"/>
    <dgm:cxn modelId="{49C20955-924B-4846-B029-B0EB0AF2A4E1}" type="presParOf" srcId="{3347D27F-2115-4C8E-9CA5-BBD7992BFE32}" destId="{6047A2CA-C736-4372-BEDB-4D04CAD1F2EC}" srcOrd="0" destOrd="0" presId="urn:microsoft.com/office/officeart/2005/8/layout/list1"/>
    <dgm:cxn modelId="{569DEF40-9E19-4C28-A56C-F9A1B7485F29}" type="presParOf" srcId="{6047A2CA-C736-4372-BEDB-4D04CAD1F2EC}" destId="{C39619C0-C58C-44A9-BE60-EE1AF4EBC5F0}" srcOrd="0" destOrd="0" presId="urn:microsoft.com/office/officeart/2005/8/layout/list1"/>
    <dgm:cxn modelId="{98DD6EEC-2A4A-481B-9E6E-6272ED6864ED}" type="presParOf" srcId="{6047A2CA-C736-4372-BEDB-4D04CAD1F2EC}" destId="{68661EF5-96F0-4B00-B099-99C4DF94113D}" srcOrd="1" destOrd="0" presId="urn:microsoft.com/office/officeart/2005/8/layout/list1"/>
    <dgm:cxn modelId="{F40612F9-985B-472D-8890-B466D0B409CA}" type="presParOf" srcId="{3347D27F-2115-4C8E-9CA5-BBD7992BFE32}" destId="{539B4882-83D9-48AF-96F2-A1457D508A35}" srcOrd="1" destOrd="0" presId="urn:microsoft.com/office/officeart/2005/8/layout/list1"/>
    <dgm:cxn modelId="{6625F422-7F43-44A5-8982-FF15CB7949D0}" type="presParOf" srcId="{3347D27F-2115-4C8E-9CA5-BBD7992BFE32}" destId="{B20E9CE7-CE76-46CC-82A9-4BAC72E08926}" srcOrd="2"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BE2DE3B7-C157-412C-AB9D-7771F192458D}" type="doc">
      <dgm:prSet loTypeId="urn:microsoft.com/office/officeart/2005/8/layout/list1" loCatId="list" qsTypeId="urn:microsoft.com/office/officeart/2005/8/quickstyle/simple4" qsCatId="simple" csTypeId="urn:microsoft.com/office/officeart/2005/8/colors/colorful1" csCatId="colorful" phldr="1"/>
      <dgm:spPr/>
      <dgm:t>
        <a:bodyPr/>
        <a:lstStyle/>
        <a:p>
          <a:endParaRPr lang="fr-FR"/>
        </a:p>
      </dgm:t>
    </dgm:pt>
    <dgm:pt modelId="{7EDC1632-D895-4D48-89C0-5453497B8AF7}">
      <dgm:prSet phldrT="[Texte]"/>
      <dgm:spPr>
        <a:solidFill>
          <a:schemeClr val="accent3"/>
        </a:solidFill>
      </dgm:spPr>
      <dgm:t>
        <a:bodyPr/>
        <a:lstStyle/>
        <a:p>
          <a:r>
            <a:rPr lang="fr-FR" b="1"/>
            <a:t>Créez un graphique en nuage de points</a:t>
          </a:r>
        </a:p>
      </dgm:t>
    </dgm:pt>
    <dgm:pt modelId="{2FE6D379-5EAB-48F6-AC07-69DF2D11D780}" type="parTrans" cxnId="{2FFA8B4E-322A-4235-9B5A-6D5629FCC7A1}">
      <dgm:prSet/>
      <dgm:spPr/>
      <dgm:t>
        <a:bodyPr/>
        <a:lstStyle/>
        <a:p>
          <a:endParaRPr lang="fr-FR"/>
        </a:p>
      </dgm:t>
    </dgm:pt>
    <dgm:pt modelId="{3EA9AF9B-2990-41F0-8BBC-E629F411466F}" type="sibTrans" cxnId="{2FFA8B4E-322A-4235-9B5A-6D5629FCC7A1}">
      <dgm:prSet/>
      <dgm:spPr/>
      <dgm:t>
        <a:bodyPr/>
        <a:lstStyle/>
        <a:p>
          <a:endParaRPr lang="fr-FR"/>
        </a:p>
      </dgm:t>
    </dgm:pt>
    <dgm:pt modelId="{EBAE2B7A-5D03-4E8D-A40B-F362EBAB39A0}">
      <dgm:prSet phldrT="[Texte]"/>
      <dgm:spPr/>
      <dgm:t>
        <a:bodyPr/>
        <a:lstStyle/>
        <a:p>
          <a:r>
            <a:rPr lang="fr-FR"/>
            <a:t>Sélectionnez les données</a:t>
          </a:r>
        </a:p>
      </dgm:t>
    </dgm:pt>
    <dgm:pt modelId="{E1043AFF-5547-4D46-99D1-CE8A8FE6098B}" type="parTrans" cxnId="{1A212FC1-90E1-4340-AEB7-47EF14F4A9BC}">
      <dgm:prSet/>
      <dgm:spPr/>
      <dgm:t>
        <a:bodyPr/>
        <a:lstStyle/>
        <a:p>
          <a:endParaRPr lang="fr-FR"/>
        </a:p>
      </dgm:t>
    </dgm:pt>
    <dgm:pt modelId="{B5F655A5-BD51-46C4-B1D5-5484E55DF818}" type="sibTrans" cxnId="{1A212FC1-90E1-4340-AEB7-47EF14F4A9BC}">
      <dgm:prSet/>
      <dgm:spPr/>
      <dgm:t>
        <a:bodyPr/>
        <a:lstStyle/>
        <a:p>
          <a:endParaRPr lang="fr-FR"/>
        </a:p>
      </dgm:t>
    </dgm:pt>
    <dgm:pt modelId="{EE6AA4D5-3A29-4803-9B15-314F7FBA9917}">
      <dgm:prSet phldrT="[Texte]"/>
      <dgm:spPr/>
      <dgm:t>
        <a:bodyPr/>
        <a:lstStyle/>
        <a:p>
          <a:r>
            <a:rPr lang="fr-FR"/>
            <a:t>Cliquez sur l'onglet Insertion, Nuage, Nuages avec marqueurs</a:t>
          </a:r>
        </a:p>
      </dgm:t>
    </dgm:pt>
    <dgm:pt modelId="{91742C1B-4636-4DEE-AA80-6F0B9CB527D9}" type="parTrans" cxnId="{A4BA2903-FAFA-46D7-B3A1-805DCEC93F5E}">
      <dgm:prSet/>
      <dgm:spPr/>
      <dgm:t>
        <a:bodyPr/>
        <a:lstStyle/>
        <a:p>
          <a:endParaRPr lang="fr-FR"/>
        </a:p>
      </dgm:t>
    </dgm:pt>
    <dgm:pt modelId="{31EE7F37-73CE-4CD5-8F19-83EAF7268E80}" type="sibTrans" cxnId="{A4BA2903-FAFA-46D7-B3A1-805DCEC93F5E}">
      <dgm:prSet/>
      <dgm:spPr/>
      <dgm:t>
        <a:bodyPr/>
        <a:lstStyle/>
        <a:p>
          <a:endParaRPr lang="fr-FR"/>
        </a:p>
      </dgm:t>
    </dgm:pt>
    <dgm:pt modelId="{BD6E83A3-945E-4D69-B996-90727BF191D7}">
      <dgm:prSet phldrT="[Texte]"/>
      <dgm:spPr/>
      <dgm:t>
        <a:bodyPr/>
        <a:lstStyle/>
        <a:p>
          <a:r>
            <a:rPr lang="fr-FR"/>
            <a:t>Modifiez l'échelle de l'axe des (y) :</a:t>
          </a:r>
          <a:br>
            <a:rPr lang="fr-FR"/>
          </a:br>
          <a:r>
            <a:rPr lang="fr-FR"/>
            <a:t>Fourchette </a:t>
          </a:r>
          <a:r>
            <a:rPr lang="fr-FR" b="1"/>
            <a:t>(min 2000 max 5000)</a:t>
          </a:r>
          <a:br>
            <a:rPr lang="fr-FR"/>
          </a:br>
          <a:r>
            <a:rPr lang="fr-FR"/>
            <a:t>Unité principale =</a:t>
          </a:r>
          <a:r>
            <a:rPr lang="fr-FR" b="1"/>
            <a:t>500</a:t>
          </a:r>
        </a:p>
      </dgm:t>
    </dgm:pt>
    <dgm:pt modelId="{F19745AE-F125-4D52-AB4D-CAD9781A7D7A}" type="parTrans" cxnId="{E98E585B-9A7C-43F6-86A0-868558645FBD}">
      <dgm:prSet/>
      <dgm:spPr/>
      <dgm:t>
        <a:bodyPr/>
        <a:lstStyle/>
        <a:p>
          <a:endParaRPr lang="fr-FR"/>
        </a:p>
      </dgm:t>
    </dgm:pt>
    <dgm:pt modelId="{4FEC4885-A3C9-4E0C-92CB-49E28C1C6E36}" type="sibTrans" cxnId="{E98E585B-9A7C-43F6-86A0-868558645FBD}">
      <dgm:prSet/>
      <dgm:spPr/>
      <dgm:t>
        <a:bodyPr/>
        <a:lstStyle/>
        <a:p>
          <a:endParaRPr lang="fr-FR"/>
        </a:p>
      </dgm:t>
    </dgm:pt>
    <dgm:pt modelId="{B13179DD-B564-4040-92AC-888466D72BF5}">
      <dgm:prSet phldrT="[Texte]"/>
      <dgm:spPr/>
      <dgm:t>
        <a:bodyPr/>
        <a:lstStyle/>
        <a:p>
          <a:endParaRPr lang="fr-FR"/>
        </a:p>
      </dgm:t>
    </dgm:pt>
    <dgm:pt modelId="{E18C2105-891F-4E30-AA5D-1BA646F19B68}" type="parTrans" cxnId="{52E53F3D-2DBB-4230-8ADF-3C0F38DF2BE6}">
      <dgm:prSet/>
      <dgm:spPr/>
      <dgm:t>
        <a:bodyPr/>
        <a:lstStyle/>
        <a:p>
          <a:endParaRPr lang="fr-FR"/>
        </a:p>
      </dgm:t>
    </dgm:pt>
    <dgm:pt modelId="{FFC6991B-17E2-43AB-807C-C25DEBEB7E10}" type="sibTrans" cxnId="{52E53F3D-2DBB-4230-8ADF-3C0F38DF2BE6}">
      <dgm:prSet/>
      <dgm:spPr/>
      <dgm:t>
        <a:bodyPr/>
        <a:lstStyle/>
        <a:p>
          <a:endParaRPr lang="fr-FR"/>
        </a:p>
      </dgm:t>
    </dgm:pt>
    <dgm:pt modelId="{3425764C-DCD1-4C52-A06F-89BA2CE37425}">
      <dgm:prSet phldrT="[Texte]"/>
      <dgm:spPr>
        <a:solidFill>
          <a:schemeClr val="accent2"/>
        </a:solidFill>
      </dgm:spPr>
      <dgm:t>
        <a:bodyPr/>
        <a:lstStyle/>
        <a:p>
          <a:r>
            <a:rPr lang="fr-FR" b="1"/>
            <a:t>Réalisez la mise en forme	</a:t>
          </a:r>
        </a:p>
      </dgm:t>
    </dgm:pt>
    <dgm:pt modelId="{5288D14D-B7B1-457D-8777-715DF54424F7}" type="sibTrans" cxnId="{26008B93-8B85-4645-A127-D4B0C1D03241}">
      <dgm:prSet/>
      <dgm:spPr/>
      <dgm:t>
        <a:bodyPr/>
        <a:lstStyle/>
        <a:p>
          <a:endParaRPr lang="fr-FR"/>
        </a:p>
      </dgm:t>
    </dgm:pt>
    <dgm:pt modelId="{60C0BBE2-4FE0-4250-97A5-16F9C2A22F80}" type="parTrans" cxnId="{26008B93-8B85-4645-A127-D4B0C1D03241}">
      <dgm:prSet/>
      <dgm:spPr/>
      <dgm:t>
        <a:bodyPr/>
        <a:lstStyle/>
        <a:p>
          <a:endParaRPr lang="fr-FR"/>
        </a:p>
      </dgm:t>
    </dgm:pt>
    <dgm:pt modelId="{0C86E38B-967C-4965-9E1C-179EADD22AF0}">
      <dgm:prSet phldrT="[Texte]"/>
      <dgm:spPr/>
      <dgm:t>
        <a:bodyPr/>
        <a:lstStyle/>
        <a:p>
          <a:r>
            <a:rPr lang="fr-FR"/>
            <a:t>Insérez le titre de l'axe des ordonnées : </a:t>
          </a:r>
          <a:r>
            <a:rPr lang="fr-FR" b="1"/>
            <a:t>Nb véhicules</a:t>
          </a:r>
        </a:p>
      </dgm:t>
    </dgm:pt>
    <dgm:pt modelId="{D41CA836-E003-4C9A-90CE-429102247DD5}" type="parTrans" cxnId="{C08BBD9D-6C51-4AEC-BDB2-A023601805A3}">
      <dgm:prSet/>
      <dgm:spPr/>
      <dgm:t>
        <a:bodyPr/>
        <a:lstStyle/>
        <a:p>
          <a:endParaRPr lang="fr-FR"/>
        </a:p>
      </dgm:t>
    </dgm:pt>
    <dgm:pt modelId="{17C30BAB-B9E2-4555-83AD-D9FE48D17A87}" type="sibTrans" cxnId="{C08BBD9D-6C51-4AEC-BDB2-A023601805A3}">
      <dgm:prSet/>
      <dgm:spPr/>
      <dgm:t>
        <a:bodyPr/>
        <a:lstStyle/>
        <a:p>
          <a:endParaRPr lang="fr-FR"/>
        </a:p>
      </dgm:t>
    </dgm:pt>
    <dgm:pt modelId="{82B29D90-53F6-49B2-9FD7-2F0F86943971}">
      <dgm:prSet phldrT="[Texte]"/>
      <dgm:spPr/>
      <dgm:t>
        <a:bodyPr/>
        <a:lstStyle/>
        <a:p>
          <a:r>
            <a:rPr lang="fr-FR" b="0"/>
            <a:t>Affichez un quadrillage principal  et secondaire</a:t>
          </a:r>
        </a:p>
      </dgm:t>
    </dgm:pt>
    <dgm:pt modelId="{35179572-4531-474B-A5D1-27CA4BE018F7}" type="parTrans" cxnId="{63503E78-A7B3-434C-8B53-8B14DA5AA1C5}">
      <dgm:prSet/>
      <dgm:spPr/>
      <dgm:t>
        <a:bodyPr/>
        <a:lstStyle/>
        <a:p>
          <a:endParaRPr lang="fr-FR"/>
        </a:p>
      </dgm:t>
    </dgm:pt>
    <dgm:pt modelId="{2D61E702-690C-4C2F-BAF8-6656BCB2F41C}" type="sibTrans" cxnId="{63503E78-A7B3-434C-8B53-8B14DA5AA1C5}">
      <dgm:prSet/>
      <dgm:spPr/>
      <dgm:t>
        <a:bodyPr/>
        <a:lstStyle/>
        <a:p>
          <a:endParaRPr lang="fr-FR"/>
        </a:p>
      </dgm:t>
    </dgm:pt>
    <dgm:pt modelId="{17F9FDC2-CAA6-43C5-8CB3-818442AB236A}">
      <dgm:prSet phldrT="[Texte]"/>
      <dgm:spPr/>
      <dgm:t>
        <a:bodyPr/>
        <a:lstStyle/>
        <a:p>
          <a:r>
            <a:rPr lang="fr-FR" b="0"/>
            <a:t>Modifiez l'échelle de l'axe des X </a:t>
          </a:r>
          <a:br>
            <a:rPr lang="fr-FR" b="0"/>
          </a:br>
          <a:r>
            <a:rPr lang="fr-FR"/>
            <a:t>Fourchette </a:t>
          </a:r>
          <a:r>
            <a:rPr lang="fr-FR" b="1"/>
            <a:t>(min 0,33 max 0,75)</a:t>
          </a:r>
          <a:br>
            <a:rPr lang="fr-FR"/>
          </a:br>
          <a:r>
            <a:rPr lang="fr-FR"/>
            <a:t>Unité principale =</a:t>
          </a:r>
          <a:r>
            <a:rPr lang="fr-FR" b="1"/>
            <a:t>0,04</a:t>
          </a:r>
          <a:endParaRPr lang="fr-FR" b="0"/>
        </a:p>
      </dgm:t>
    </dgm:pt>
    <dgm:pt modelId="{BD4F52AC-4B41-4E7A-AC7E-751F8A0D510D}" type="parTrans" cxnId="{B7301171-0AFC-4B34-8771-54B06CAFD677}">
      <dgm:prSet/>
      <dgm:spPr/>
      <dgm:t>
        <a:bodyPr/>
        <a:lstStyle/>
        <a:p>
          <a:endParaRPr lang="fr-FR"/>
        </a:p>
      </dgm:t>
    </dgm:pt>
    <dgm:pt modelId="{2619A450-463B-4DD1-AED3-2E4E9A5B0F6B}" type="sibTrans" cxnId="{B7301171-0AFC-4B34-8771-54B06CAFD677}">
      <dgm:prSet/>
      <dgm:spPr/>
      <dgm:t>
        <a:bodyPr/>
        <a:lstStyle/>
        <a:p>
          <a:endParaRPr lang="fr-FR"/>
        </a:p>
      </dgm:t>
    </dgm:pt>
    <dgm:pt modelId="{3347D27F-2115-4C8E-9CA5-BBD7992BFE32}" type="pres">
      <dgm:prSet presAssocID="{BE2DE3B7-C157-412C-AB9D-7771F192458D}" presName="linear" presStyleCnt="0">
        <dgm:presLayoutVars>
          <dgm:dir/>
          <dgm:animLvl val="lvl"/>
          <dgm:resizeHandles val="exact"/>
        </dgm:presLayoutVars>
      </dgm:prSet>
      <dgm:spPr/>
    </dgm:pt>
    <dgm:pt modelId="{6047A2CA-C736-4372-BEDB-4D04CAD1F2EC}" type="pres">
      <dgm:prSet presAssocID="{7EDC1632-D895-4D48-89C0-5453497B8AF7}" presName="parentLin" presStyleCnt="0"/>
      <dgm:spPr/>
    </dgm:pt>
    <dgm:pt modelId="{C39619C0-C58C-44A9-BE60-EE1AF4EBC5F0}" type="pres">
      <dgm:prSet presAssocID="{7EDC1632-D895-4D48-89C0-5453497B8AF7}" presName="parentLeftMargin" presStyleLbl="node1" presStyleIdx="0" presStyleCnt="2"/>
      <dgm:spPr/>
    </dgm:pt>
    <dgm:pt modelId="{68661EF5-96F0-4B00-B099-99C4DF94113D}" type="pres">
      <dgm:prSet presAssocID="{7EDC1632-D895-4D48-89C0-5453497B8AF7}" presName="parentText" presStyleLbl="node1" presStyleIdx="0" presStyleCnt="2">
        <dgm:presLayoutVars>
          <dgm:chMax val="0"/>
          <dgm:bulletEnabled val="1"/>
        </dgm:presLayoutVars>
      </dgm:prSet>
      <dgm:spPr/>
    </dgm:pt>
    <dgm:pt modelId="{539B4882-83D9-48AF-96F2-A1457D508A35}" type="pres">
      <dgm:prSet presAssocID="{7EDC1632-D895-4D48-89C0-5453497B8AF7}" presName="negativeSpace" presStyleCnt="0"/>
      <dgm:spPr/>
    </dgm:pt>
    <dgm:pt modelId="{B20E9CE7-CE76-46CC-82A9-4BAC72E08926}" type="pres">
      <dgm:prSet presAssocID="{7EDC1632-D895-4D48-89C0-5453497B8AF7}" presName="childText" presStyleLbl="conFgAcc1" presStyleIdx="0" presStyleCnt="2">
        <dgm:presLayoutVars>
          <dgm:bulletEnabled val="1"/>
        </dgm:presLayoutVars>
      </dgm:prSet>
      <dgm:spPr/>
    </dgm:pt>
    <dgm:pt modelId="{738B8770-C0D5-4887-9421-59341E080F52}" type="pres">
      <dgm:prSet presAssocID="{3EA9AF9B-2990-41F0-8BBC-E629F411466F}" presName="spaceBetweenRectangles" presStyleCnt="0"/>
      <dgm:spPr/>
    </dgm:pt>
    <dgm:pt modelId="{EC50192B-3A37-4EC6-AD4D-D475A9447F6F}" type="pres">
      <dgm:prSet presAssocID="{3425764C-DCD1-4C52-A06F-89BA2CE37425}" presName="parentLin" presStyleCnt="0"/>
      <dgm:spPr/>
    </dgm:pt>
    <dgm:pt modelId="{254C0585-32D3-432F-819A-6AFADE1377A4}" type="pres">
      <dgm:prSet presAssocID="{3425764C-DCD1-4C52-A06F-89BA2CE37425}" presName="parentLeftMargin" presStyleLbl="node1" presStyleIdx="0" presStyleCnt="2"/>
      <dgm:spPr/>
    </dgm:pt>
    <dgm:pt modelId="{5CE9DA82-A275-416A-A19D-FAE8E4152C89}" type="pres">
      <dgm:prSet presAssocID="{3425764C-DCD1-4C52-A06F-89BA2CE37425}" presName="parentText" presStyleLbl="node1" presStyleIdx="1" presStyleCnt="2">
        <dgm:presLayoutVars>
          <dgm:chMax val="0"/>
          <dgm:bulletEnabled val="1"/>
        </dgm:presLayoutVars>
      </dgm:prSet>
      <dgm:spPr/>
    </dgm:pt>
    <dgm:pt modelId="{93995470-CAD3-418F-BF6E-56C363A652BA}" type="pres">
      <dgm:prSet presAssocID="{3425764C-DCD1-4C52-A06F-89BA2CE37425}" presName="negativeSpace" presStyleCnt="0"/>
      <dgm:spPr/>
    </dgm:pt>
    <dgm:pt modelId="{0E4DBA12-38D9-4030-BA19-27DB91ED0AB6}" type="pres">
      <dgm:prSet presAssocID="{3425764C-DCD1-4C52-A06F-89BA2CE37425}" presName="childText" presStyleLbl="conFgAcc1" presStyleIdx="1" presStyleCnt="2">
        <dgm:presLayoutVars>
          <dgm:bulletEnabled val="1"/>
        </dgm:presLayoutVars>
      </dgm:prSet>
      <dgm:spPr/>
    </dgm:pt>
  </dgm:ptLst>
  <dgm:cxnLst>
    <dgm:cxn modelId="{A4BA2903-FAFA-46D7-B3A1-805DCEC93F5E}" srcId="{7EDC1632-D895-4D48-89C0-5453497B8AF7}" destId="{EE6AA4D5-3A29-4803-9B15-314F7FBA9917}" srcOrd="1" destOrd="0" parTransId="{91742C1B-4636-4DEE-AA80-6F0B9CB527D9}" sibTransId="{31EE7F37-73CE-4CD5-8F19-83EAF7268E80}"/>
    <dgm:cxn modelId="{AA01D90B-7F96-4030-8158-717DF1F3085D}" type="presOf" srcId="{17F9FDC2-CAA6-43C5-8CB3-818442AB236A}" destId="{0E4DBA12-38D9-4030-BA19-27DB91ED0AB6}" srcOrd="0" destOrd="1" presId="urn:microsoft.com/office/officeart/2005/8/layout/list1"/>
    <dgm:cxn modelId="{2E013510-EFC3-4104-B9AF-A74D0BAF7886}" type="presOf" srcId="{BE2DE3B7-C157-412C-AB9D-7771F192458D}" destId="{3347D27F-2115-4C8E-9CA5-BBD7992BFE32}" srcOrd="0" destOrd="0" presId="urn:microsoft.com/office/officeart/2005/8/layout/list1"/>
    <dgm:cxn modelId="{38B80A36-340A-4C46-86A0-7B1B6BD14C6E}" type="presOf" srcId="{0C86E38B-967C-4965-9E1C-179EADD22AF0}" destId="{0E4DBA12-38D9-4030-BA19-27DB91ED0AB6}" srcOrd="0" destOrd="2" presId="urn:microsoft.com/office/officeart/2005/8/layout/list1"/>
    <dgm:cxn modelId="{9C58A238-3DD7-4C93-9CA7-3A89A0E16A00}" type="presOf" srcId="{7EDC1632-D895-4D48-89C0-5453497B8AF7}" destId="{C39619C0-C58C-44A9-BE60-EE1AF4EBC5F0}" srcOrd="0" destOrd="0" presId="urn:microsoft.com/office/officeart/2005/8/layout/list1"/>
    <dgm:cxn modelId="{52E53F3D-2DBB-4230-8ADF-3C0F38DF2BE6}" srcId="{7EDC1632-D895-4D48-89C0-5453497B8AF7}" destId="{B13179DD-B564-4040-92AC-888466D72BF5}" srcOrd="2" destOrd="0" parTransId="{E18C2105-891F-4E30-AA5D-1BA646F19B68}" sibTransId="{FFC6991B-17E2-43AB-807C-C25DEBEB7E10}"/>
    <dgm:cxn modelId="{ED420F3F-D719-4DD9-BB8B-DC63F64F8488}" type="presOf" srcId="{EBAE2B7A-5D03-4E8D-A40B-F362EBAB39A0}" destId="{B20E9CE7-CE76-46CC-82A9-4BAC72E08926}" srcOrd="0" destOrd="0" presId="urn:microsoft.com/office/officeart/2005/8/layout/list1"/>
    <dgm:cxn modelId="{E98E585B-9A7C-43F6-86A0-868558645FBD}" srcId="{3425764C-DCD1-4C52-A06F-89BA2CE37425}" destId="{BD6E83A3-945E-4D69-B996-90727BF191D7}" srcOrd="0" destOrd="0" parTransId="{F19745AE-F125-4D52-AB4D-CAD9781A7D7A}" sibTransId="{4FEC4885-A3C9-4E0C-92CB-49E28C1C6E36}"/>
    <dgm:cxn modelId="{2FFA8B4E-322A-4235-9B5A-6D5629FCC7A1}" srcId="{BE2DE3B7-C157-412C-AB9D-7771F192458D}" destId="{7EDC1632-D895-4D48-89C0-5453497B8AF7}" srcOrd="0" destOrd="0" parTransId="{2FE6D379-5EAB-48F6-AC07-69DF2D11D780}" sibTransId="{3EA9AF9B-2990-41F0-8BBC-E629F411466F}"/>
    <dgm:cxn modelId="{B7301171-0AFC-4B34-8771-54B06CAFD677}" srcId="{3425764C-DCD1-4C52-A06F-89BA2CE37425}" destId="{17F9FDC2-CAA6-43C5-8CB3-818442AB236A}" srcOrd="1" destOrd="0" parTransId="{BD4F52AC-4B41-4E7A-AC7E-751F8A0D510D}" sibTransId="{2619A450-463B-4DD1-AED3-2E4E9A5B0F6B}"/>
    <dgm:cxn modelId="{4A5DE076-9712-41BE-81A8-1A16C37163C2}" type="presOf" srcId="{82B29D90-53F6-49B2-9FD7-2F0F86943971}" destId="{0E4DBA12-38D9-4030-BA19-27DB91ED0AB6}" srcOrd="0" destOrd="3" presId="urn:microsoft.com/office/officeart/2005/8/layout/list1"/>
    <dgm:cxn modelId="{63503E78-A7B3-434C-8B53-8B14DA5AA1C5}" srcId="{3425764C-DCD1-4C52-A06F-89BA2CE37425}" destId="{82B29D90-53F6-49B2-9FD7-2F0F86943971}" srcOrd="3" destOrd="0" parTransId="{35179572-4531-474B-A5D1-27CA4BE018F7}" sibTransId="{2D61E702-690C-4C2F-BAF8-6656BCB2F41C}"/>
    <dgm:cxn modelId="{033AC179-F824-4013-8518-1E8D3C839FD0}" type="presOf" srcId="{EE6AA4D5-3A29-4803-9B15-314F7FBA9917}" destId="{B20E9CE7-CE76-46CC-82A9-4BAC72E08926}" srcOrd="0" destOrd="1" presId="urn:microsoft.com/office/officeart/2005/8/layout/list1"/>
    <dgm:cxn modelId="{26008B93-8B85-4645-A127-D4B0C1D03241}" srcId="{BE2DE3B7-C157-412C-AB9D-7771F192458D}" destId="{3425764C-DCD1-4C52-A06F-89BA2CE37425}" srcOrd="1" destOrd="0" parTransId="{60C0BBE2-4FE0-4250-97A5-16F9C2A22F80}" sibTransId="{5288D14D-B7B1-457D-8777-715DF54424F7}"/>
    <dgm:cxn modelId="{C08BBD9D-6C51-4AEC-BDB2-A023601805A3}" srcId="{3425764C-DCD1-4C52-A06F-89BA2CE37425}" destId="{0C86E38B-967C-4965-9E1C-179EADD22AF0}" srcOrd="2" destOrd="0" parTransId="{D41CA836-E003-4C9A-90CE-429102247DD5}" sibTransId="{17C30BAB-B9E2-4555-83AD-D9FE48D17A87}"/>
    <dgm:cxn modelId="{436842AD-95A7-486F-BC13-C217EBE5F39C}" type="presOf" srcId="{3425764C-DCD1-4C52-A06F-89BA2CE37425}" destId="{5CE9DA82-A275-416A-A19D-FAE8E4152C89}" srcOrd="1" destOrd="0" presId="urn:microsoft.com/office/officeart/2005/8/layout/list1"/>
    <dgm:cxn modelId="{1A212FC1-90E1-4340-AEB7-47EF14F4A9BC}" srcId="{7EDC1632-D895-4D48-89C0-5453497B8AF7}" destId="{EBAE2B7A-5D03-4E8D-A40B-F362EBAB39A0}" srcOrd="0" destOrd="0" parTransId="{E1043AFF-5547-4D46-99D1-CE8A8FE6098B}" sibTransId="{B5F655A5-BD51-46C4-B1D5-5484E55DF818}"/>
    <dgm:cxn modelId="{172A7FC7-9B9F-4420-A709-3D542D91C524}" type="presOf" srcId="{B13179DD-B564-4040-92AC-888466D72BF5}" destId="{B20E9CE7-CE76-46CC-82A9-4BAC72E08926}" srcOrd="0" destOrd="2" presId="urn:microsoft.com/office/officeart/2005/8/layout/list1"/>
    <dgm:cxn modelId="{BE1BFDC9-7F79-4254-BB5F-9B2470595312}" type="presOf" srcId="{7EDC1632-D895-4D48-89C0-5453497B8AF7}" destId="{68661EF5-96F0-4B00-B099-99C4DF94113D}" srcOrd="1" destOrd="0" presId="urn:microsoft.com/office/officeart/2005/8/layout/list1"/>
    <dgm:cxn modelId="{E4D394DC-37BA-4224-8F4E-6116374BA9AE}" type="presOf" srcId="{3425764C-DCD1-4C52-A06F-89BA2CE37425}" destId="{254C0585-32D3-432F-819A-6AFADE1377A4}" srcOrd="0" destOrd="0" presId="urn:microsoft.com/office/officeart/2005/8/layout/list1"/>
    <dgm:cxn modelId="{17BABCE7-76F2-45C8-A12A-0D41AE179B09}" type="presOf" srcId="{BD6E83A3-945E-4D69-B996-90727BF191D7}" destId="{0E4DBA12-38D9-4030-BA19-27DB91ED0AB6}" srcOrd="0" destOrd="0" presId="urn:microsoft.com/office/officeart/2005/8/layout/list1"/>
    <dgm:cxn modelId="{DCCAD3AD-0899-492C-B860-DF9527BC4EB9}" type="presParOf" srcId="{3347D27F-2115-4C8E-9CA5-BBD7992BFE32}" destId="{6047A2CA-C736-4372-BEDB-4D04CAD1F2EC}" srcOrd="0" destOrd="0" presId="urn:microsoft.com/office/officeart/2005/8/layout/list1"/>
    <dgm:cxn modelId="{A7FF487A-C34B-496A-A4FB-66BC57196AD8}" type="presParOf" srcId="{6047A2CA-C736-4372-BEDB-4D04CAD1F2EC}" destId="{C39619C0-C58C-44A9-BE60-EE1AF4EBC5F0}" srcOrd="0" destOrd="0" presId="urn:microsoft.com/office/officeart/2005/8/layout/list1"/>
    <dgm:cxn modelId="{A5B3548D-98CF-49AA-906F-E1451F731802}" type="presParOf" srcId="{6047A2CA-C736-4372-BEDB-4D04CAD1F2EC}" destId="{68661EF5-96F0-4B00-B099-99C4DF94113D}" srcOrd="1" destOrd="0" presId="urn:microsoft.com/office/officeart/2005/8/layout/list1"/>
    <dgm:cxn modelId="{8AF04160-6143-4AEE-91C3-5D530C2F293A}" type="presParOf" srcId="{3347D27F-2115-4C8E-9CA5-BBD7992BFE32}" destId="{539B4882-83D9-48AF-96F2-A1457D508A35}" srcOrd="1" destOrd="0" presId="urn:microsoft.com/office/officeart/2005/8/layout/list1"/>
    <dgm:cxn modelId="{CCF94A27-4713-40ED-A50B-5D47EA4328D7}" type="presParOf" srcId="{3347D27F-2115-4C8E-9CA5-BBD7992BFE32}" destId="{B20E9CE7-CE76-46CC-82A9-4BAC72E08926}" srcOrd="2" destOrd="0" presId="urn:microsoft.com/office/officeart/2005/8/layout/list1"/>
    <dgm:cxn modelId="{9982697D-8682-4193-A152-8E631071976A}" type="presParOf" srcId="{3347D27F-2115-4C8E-9CA5-BBD7992BFE32}" destId="{738B8770-C0D5-4887-9421-59341E080F52}" srcOrd="3" destOrd="0" presId="urn:microsoft.com/office/officeart/2005/8/layout/list1"/>
    <dgm:cxn modelId="{AA42AEC7-B226-441C-A23C-36278851BB53}" type="presParOf" srcId="{3347D27F-2115-4C8E-9CA5-BBD7992BFE32}" destId="{EC50192B-3A37-4EC6-AD4D-D475A9447F6F}" srcOrd="4" destOrd="0" presId="urn:microsoft.com/office/officeart/2005/8/layout/list1"/>
    <dgm:cxn modelId="{628068FD-16C0-4CD7-811E-A6E2CD55CFBB}" type="presParOf" srcId="{EC50192B-3A37-4EC6-AD4D-D475A9447F6F}" destId="{254C0585-32D3-432F-819A-6AFADE1377A4}" srcOrd="0" destOrd="0" presId="urn:microsoft.com/office/officeart/2005/8/layout/list1"/>
    <dgm:cxn modelId="{4DE5750D-0E09-4CEE-BF1D-9E74C0E5DBE8}" type="presParOf" srcId="{EC50192B-3A37-4EC6-AD4D-D475A9447F6F}" destId="{5CE9DA82-A275-416A-A19D-FAE8E4152C89}" srcOrd="1" destOrd="0" presId="urn:microsoft.com/office/officeart/2005/8/layout/list1"/>
    <dgm:cxn modelId="{67B20830-39B6-4A06-880E-3C443CC12AF4}" type="presParOf" srcId="{3347D27F-2115-4C8E-9CA5-BBD7992BFE32}" destId="{93995470-CAD3-418F-BF6E-56C363A652BA}" srcOrd="5" destOrd="0" presId="urn:microsoft.com/office/officeart/2005/8/layout/list1"/>
    <dgm:cxn modelId="{49B3D909-DF9A-4D7E-9460-38F7CF0D26F0}" type="presParOf" srcId="{3347D27F-2115-4C8E-9CA5-BBD7992BFE32}" destId="{0E4DBA12-38D9-4030-BA19-27DB91ED0AB6}"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663347"/>
          <a:ext cx="4946073" cy="1346625"/>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383870" tIns="312420" rIns="383870" bIns="106680" numCol="1" spcCol="1270" anchor="t" anchorCtr="0">
          <a:noAutofit/>
        </a:bodyPr>
        <a:lstStyle/>
        <a:p>
          <a:pPr marL="114300" lvl="1" indent="-114300" algn="l" defTabSz="666750">
            <a:lnSpc>
              <a:spcPct val="90000"/>
            </a:lnSpc>
            <a:spcBef>
              <a:spcPct val="0"/>
            </a:spcBef>
            <a:spcAft>
              <a:spcPct val="15000"/>
            </a:spcAft>
            <a:buChar char="•"/>
          </a:pPr>
          <a:r>
            <a:rPr lang="fr-FR" sz="1500" kern="1200"/>
            <a:t>Sélectionnez les données</a:t>
          </a:r>
        </a:p>
        <a:p>
          <a:pPr marL="114300" lvl="1" indent="-114300" algn="l" defTabSz="666750">
            <a:lnSpc>
              <a:spcPct val="90000"/>
            </a:lnSpc>
            <a:spcBef>
              <a:spcPct val="0"/>
            </a:spcBef>
            <a:spcAft>
              <a:spcPct val="15000"/>
            </a:spcAft>
            <a:buChar char="•"/>
          </a:pPr>
          <a:r>
            <a:rPr lang="fr-FR" sz="1500" kern="1200"/>
            <a:t>Cliquez sur l'onglet Insertion, Barres, Barres empilées</a:t>
          </a:r>
        </a:p>
        <a:p>
          <a:pPr marL="114300" lvl="1" indent="-114300" algn="l" defTabSz="666750">
            <a:lnSpc>
              <a:spcPct val="90000"/>
            </a:lnSpc>
            <a:spcBef>
              <a:spcPct val="0"/>
            </a:spcBef>
            <a:spcAft>
              <a:spcPct val="15000"/>
            </a:spcAft>
            <a:buChar char="•"/>
          </a:pPr>
          <a:endParaRPr lang="fr-FR" sz="1500" kern="1200"/>
        </a:p>
      </dsp:txBody>
      <dsp:txXfrm>
        <a:off x="0" y="663347"/>
        <a:ext cx="4946073" cy="1346625"/>
      </dsp:txXfrm>
    </dsp:sp>
    <dsp:sp modelId="{68661EF5-96F0-4B00-B099-99C4DF94113D}">
      <dsp:nvSpPr>
        <dsp:cNvPr id="0" name=""/>
        <dsp:cNvSpPr/>
      </dsp:nvSpPr>
      <dsp:spPr>
        <a:xfrm>
          <a:off x="247303" y="441947"/>
          <a:ext cx="3462251" cy="44280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0865" tIns="0" rIns="130865" bIns="0" numCol="1" spcCol="1270" anchor="ctr" anchorCtr="0">
          <a:noAutofit/>
        </a:bodyPr>
        <a:lstStyle/>
        <a:p>
          <a:pPr marL="0" lvl="0" indent="0" algn="l" defTabSz="666750">
            <a:lnSpc>
              <a:spcPct val="90000"/>
            </a:lnSpc>
            <a:spcBef>
              <a:spcPct val="0"/>
            </a:spcBef>
            <a:spcAft>
              <a:spcPct val="35000"/>
            </a:spcAft>
            <a:buNone/>
          </a:pPr>
          <a:r>
            <a:rPr lang="fr-FR" sz="1500" b="1" kern="1200"/>
            <a:t>Créez un graphique en barres empilées</a:t>
          </a:r>
        </a:p>
      </dsp:txBody>
      <dsp:txXfrm>
        <a:off x="268919" y="463563"/>
        <a:ext cx="3419019" cy="399568"/>
      </dsp:txXfrm>
    </dsp:sp>
    <dsp:sp modelId="{0E4DBA12-38D9-4030-BA19-27DB91ED0AB6}">
      <dsp:nvSpPr>
        <dsp:cNvPr id="0" name=""/>
        <dsp:cNvSpPr/>
      </dsp:nvSpPr>
      <dsp:spPr>
        <a:xfrm>
          <a:off x="0" y="2312372"/>
          <a:ext cx="4946073" cy="1346625"/>
        </a:xfrm>
        <a:prstGeom prst="rect">
          <a:avLst/>
        </a:prstGeom>
        <a:solidFill>
          <a:schemeClr val="lt1">
            <a:alpha val="90000"/>
            <a:hueOff val="0"/>
            <a:satOff val="0"/>
            <a:lumOff val="0"/>
            <a:alphaOff val="0"/>
          </a:schemeClr>
        </a:solidFill>
        <a:ln w="9525" cap="flat" cmpd="sng" algn="ctr">
          <a:solidFill>
            <a:schemeClr val="accent3">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383870" tIns="312420" rIns="383870" bIns="106680" numCol="1" spcCol="1270" anchor="t" anchorCtr="0">
          <a:noAutofit/>
        </a:bodyPr>
        <a:lstStyle/>
        <a:p>
          <a:pPr marL="114300" lvl="1" indent="-114300" algn="l" defTabSz="666750">
            <a:lnSpc>
              <a:spcPct val="90000"/>
            </a:lnSpc>
            <a:spcBef>
              <a:spcPct val="0"/>
            </a:spcBef>
            <a:spcAft>
              <a:spcPct val="15000"/>
            </a:spcAft>
            <a:buChar char="•"/>
          </a:pPr>
          <a:r>
            <a:rPr lang="fr-FR" sz="1500" kern="1200"/>
            <a:t>Modifiez l'échelle de l'axe en unité de 5 000</a:t>
          </a:r>
        </a:p>
        <a:p>
          <a:pPr marL="114300" lvl="1" indent="-114300" algn="l" defTabSz="666750">
            <a:lnSpc>
              <a:spcPct val="90000"/>
            </a:lnSpc>
            <a:spcBef>
              <a:spcPct val="0"/>
            </a:spcBef>
            <a:spcAft>
              <a:spcPct val="15000"/>
            </a:spcAft>
            <a:buChar char="•"/>
          </a:pPr>
          <a:r>
            <a:rPr lang="fr-FR" sz="1500" kern="1200"/>
            <a:t>Faites ressortir les vins en gras sur l'axe</a:t>
          </a:r>
        </a:p>
        <a:p>
          <a:pPr marL="114300" lvl="1" indent="-114300" algn="l" defTabSz="666750">
            <a:lnSpc>
              <a:spcPct val="90000"/>
            </a:lnSpc>
            <a:spcBef>
              <a:spcPct val="0"/>
            </a:spcBef>
            <a:spcAft>
              <a:spcPct val="15000"/>
            </a:spcAft>
            <a:buChar char="•"/>
          </a:pPr>
          <a:r>
            <a:rPr lang="fr-FR" sz="1500" kern="1200"/>
            <a:t>Classez les années de 2014 à 2011 en ordre décroissant</a:t>
          </a:r>
        </a:p>
      </dsp:txBody>
      <dsp:txXfrm>
        <a:off x="0" y="2312372"/>
        <a:ext cx="4946073" cy="1346625"/>
      </dsp:txXfrm>
    </dsp:sp>
    <dsp:sp modelId="{5CE9DA82-A275-416A-A19D-FAE8E4152C89}">
      <dsp:nvSpPr>
        <dsp:cNvPr id="0" name=""/>
        <dsp:cNvSpPr/>
      </dsp:nvSpPr>
      <dsp:spPr>
        <a:xfrm>
          <a:off x="247303" y="2090972"/>
          <a:ext cx="3462251" cy="442800"/>
        </a:xfrm>
        <a:prstGeom prst="roundRect">
          <a:avLst/>
        </a:prstGeom>
        <a:solidFill>
          <a:schemeClr val="accent2"/>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0865" tIns="0" rIns="130865" bIns="0" numCol="1" spcCol="1270" anchor="ctr" anchorCtr="0">
          <a:noAutofit/>
        </a:bodyPr>
        <a:lstStyle/>
        <a:p>
          <a:pPr marL="0" lvl="0" indent="0" algn="l" defTabSz="666750">
            <a:lnSpc>
              <a:spcPct val="90000"/>
            </a:lnSpc>
            <a:spcBef>
              <a:spcPct val="0"/>
            </a:spcBef>
            <a:spcAft>
              <a:spcPct val="35000"/>
            </a:spcAft>
            <a:buNone/>
          </a:pPr>
          <a:r>
            <a:rPr lang="fr-FR" sz="1500" b="1" kern="1200"/>
            <a:t>Réalisez la mise en forme	</a:t>
          </a:r>
        </a:p>
      </dsp:txBody>
      <dsp:txXfrm>
        <a:off x="268919" y="2112588"/>
        <a:ext cx="3419019" cy="39956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247179"/>
          <a:ext cx="5327073" cy="1058400"/>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13440" tIns="291592" rIns="413440" bIns="99568" numCol="1" spcCol="1270" anchor="t" anchorCtr="0">
          <a:noAutofit/>
        </a:bodyPr>
        <a:lstStyle/>
        <a:p>
          <a:pPr marL="114300" lvl="1" indent="-114300" algn="l" defTabSz="622300">
            <a:lnSpc>
              <a:spcPct val="90000"/>
            </a:lnSpc>
            <a:spcBef>
              <a:spcPct val="0"/>
            </a:spcBef>
            <a:spcAft>
              <a:spcPct val="15000"/>
            </a:spcAft>
            <a:buChar char="•"/>
          </a:pPr>
          <a:r>
            <a:rPr lang="fr-FR" sz="1400" kern="1200"/>
            <a:t>Sélectionnez les données</a:t>
          </a:r>
        </a:p>
        <a:p>
          <a:pPr marL="114300" lvl="1" indent="-114300" algn="l" defTabSz="622300">
            <a:lnSpc>
              <a:spcPct val="90000"/>
            </a:lnSpc>
            <a:spcBef>
              <a:spcPct val="0"/>
            </a:spcBef>
            <a:spcAft>
              <a:spcPct val="15000"/>
            </a:spcAft>
            <a:buChar char="•"/>
          </a:pPr>
          <a:r>
            <a:rPr lang="fr-FR" sz="1400" kern="1200"/>
            <a:t>Cliquez sur l'onglet Insertion, Secteurs, Secteur 3D</a:t>
          </a:r>
        </a:p>
        <a:p>
          <a:pPr marL="114300" lvl="1" indent="-114300" algn="l" defTabSz="622300">
            <a:lnSpc>
              <a:spcPct val="90000"/>
            </a:lnSpc>
            <a:spcBef>
              <a:spcPct val="0"/>
            </a:spcBef>
            <a:spcAft>
              <a:spcPct val="15000"/>
            </a:spcAft>
            <a:buChar char="•"/>
          </a:pPr>
          <a:endParaRPr lang="fr-FR" sz="1400" kern="1200"/>
        </a:p>
      </dsp:txBody>
      <dsp:txXfrm>
        <a:off x="0" y="247179"/>
        <a:ext cx="5327073" cy="1058400"/>
      </dsp:txXfrm>
    </dsp:sp>
    <dsp:sp modelId="{68661EF5-96F0-4B00-B099-99C4DF94113D}">
      <dsp:nvSpPr>
        <dsp:cNvPr id="0" name=""/>
        <dsp:cNvSpPr/>
      </dsp:nvSpPr>
      <dsp:spPr>
        <a:xfrm>
          <a:off x="266353" y="40539"/>
          <a:ext cx="3728951" cy="41328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40945" tIns="0" rIns="140945" bIns="0" numCol="1" spcCol="1270" anchor="ctr" anchorCtr="0">
          <a:noAutofit/>
        </a:bodyPr>
        <a:lstStyle/>
        <a:p>
          <a:pPr marL="0" lvl="0" indent="0" algn="l" defTabSz="622300">
            <a:lnSpc>
              <a:spcPct val="90000"/>
            </a:lnSpc>
            <a:spcBef>
              <a:spcPct val="0"/>
            </a:spcBef>
            <a:spcAft>
              <a:spcPct val="35000"/>
            </a:spcAft>
            <a:buNone/>
          </a:pPr>
          <a:r>
            <a:rPr lang="fr-FR" sz="1400" b="1" kern="1200"/>
            <a:t>Créez un graphique en secteurs</a:t>
          </a:r>
        </a:p>
      </dsp:txBody>
      <dsp:txXfrm>
        <a:off x="286528" y="60714"/>
        <a:ext cx="3688601" cy="372930"/>
      </dsp:txXfrm>
    </dsp:sp>
    <dsp:sp modelId="{0E4DBA12-38D9-4030-BA19-27DB91ED0AB6}">
      <dsp:nvSpPr>
        <dsp:cNvPr id="0" name=""/>
        <dsp:cNvSpPr/>
      </dsp:nvSpPr>
      <dsp:spPr>
        <a:xfrm>
          <a:off x="0" y="1587819"/>
          <a:ext cx="5327073" cy="1256850"/>
        </a:xfrm>
        <a:prstGeom prst="rect">
          <a:avLst/>
        </a:prstGeom>
        <a:solidFill>
          <a:schemeClr val="lt1">
            <a:alpha val="90000"/>
            <a:hueOff val="0"/>
            <a:satOff val="0"/>
            <a:lumOff val="0"/>
            <a:alphaOff val="0"/>
          </a:schemeClr>
        </a:solidFill>
        <a:ln w="9525" cap="flat" cmpd="sng" algn="ctr">
          <a:solidFill>
            <a:schemeClr val="accent3">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13440" tIns="291592" rIns="413440" bIns="99568" numCol="1" spcCol="1270" anchor="t" anchorCtr="0">
          <a:noAutofit/>
        </a:bodyPr>
        <a:lstStyle/>
        <a:p>
          <a:pPr marL="114300" lvl="1" indent="-114300" algn="l" defTabSz="622300">
            <a:lnSpc>
              <a:spcPct val="90000"/>
            </a:lnSpc>
            <a:spcBef>
              <a:spcPct val="0"/>
            </a:spcBef>
            <a:spcAft>
              <a:spcPct val="15000"/>
            </a:spcAft>
            <a:buChar char="•"/>
          </a:pPr>
          <a:r>
            <a:rPr lang="fr-FR" sz="1400" kern="1200"/>
            <a:t>Pour chaque vin, affichez l'étiquette et la valeur en pourcentage</a:t>
          </a:r>
        </a:p>
        <a:p>
          <a:pPr marL="114300" lvl="1" indent="-114300" algn="l" defTabSz="622300">
            <a:lnSpc>
              <a:spcPct val="90000"/>
            </a:lnSpc>
            <a:spcBef>
              <a:spcPct val="0"/>
            </a:spcBef>
            <a:spcAft>
              <a:spcPct val="15000"/>
            </a:spcAft>
            <a:buChar char="•"/>
          </a:pPr>
          <a:r>
            <a:rPr lang="fr-FR" sz="1400" kern="1200"/>
            <a:t>Détachez la part du secteur Provence</a:t>
          </a:r>
        </a:p>
        <a:p>
          <a:pPr marL="114300" lvl="1" indent="-114300" algn="l" defTabSz="622300">
            <a:lnSpc>
              <a:spcPct val="90000"/>
            </a:lnSpc>
            <a:spcBef>
              <a:spcPct val="0"/>
            </a:spcBef>
            <a:spcAft>
              <a:spcPct val="15000"/>
            </a:spcAft>
            <a:buChar char="•"/>
          </a:pPr>
          <a:r>
            <a:rPr lang="fr-FR" sz="1400" kern="1200"/>
            <a:t>Ajoutez le titre Ventes pour l'année 2013</a:t>
          </a:r>
        </a:p>
      </dsp:txBody>
      <dsp:txXfrm>
        <a:off x="0" y="1587819"/>
        <a:ext cx="5327073" cy="1256850"/>
      </dsp:txXfrm>
    </dsp:sp>
    <dsp:sp modelId="{5CE9DA82-A275-416A-A19D-FAE8E4152C89}">
      <dsp:nvSpPr>
        <dsp:cNvPr id="0" name=""/>
        <dsp:cNvSpPr/>
      </dsp:nvSpPr>
      <dsp:spPr>
        <a:xfrm>
          <a:off x="266353" y="1381179"/>
          <a:ext cx="3728951" cy="413280"/>
        </a:xfrm>
        <a:prstGeom prst="roundRect">
          <a:avLst/>
        </a:prstGeom>
        <a:solidFill>
          <a:schemeClr val="accent2"/>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40945" tIns="0" rIns="140945" bIns="0" numCol="1" spcCol="1270" anchor="ctr" anchorCtr="0">
          <a:noAutofit/>
        </a:bodyPr>
        <a:lstStyle/>
        <a:p>
          <a:pPr marL="0" lvl="0" indent="0" algn="l" defTabSz="622300">
            <a:lnSpc>
              <a:spcPct val="90000"/>
            </a:lnSpc>
            <a:spcBef>
              <a:spcPct val="0"/>
            </a:spcBef>
            <a:spcAft>
              <a:spcPct val="35000"/>
            </a:spcAft>
            <a:buNone/>
          </a:pPr>
          <a:r>
            <a:rPr lang="fr-FR" sz="1400" b="1" kern="1200"/>
            <a:t>Réalisez la mise en forme	</a:t>
          </a:r>
        </a:p>
      </dsp:txBody>
      <dsp:txXfrm>
        <a:off x="286528" y="1401354"/>
        <a:ext cx="3688601" cy="372930"/>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0"/>
          <a:ext cx="5324475" cy="1346625"/>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13238" tIns="312420" rIns="413238" bIns="106680" numCol="1" spcCol="1270" anchor="t" anchorCtr="0">
          <a:noAutofit/>
        </a:bodyPr>
        <a:lstStyle/>
        <a:p>
          <a:pPr marL="114300" lvl="1" indent="-114300" algn="l" defTabSz="666750">
            <a:lnSpc>
              <a:spcPct val="90000"/>
            </a:lnSpc>
            <a:spcBef>
              <a:spcPct val="0"/>
            </a:spcBef>
            <a:spcAft>
              <a:spcPct val="15000"/>
            </a:spcAft>
            <a:buChar char="•"/>
          </a:pPr>
          <a:r>
            <a:rPr lang="fr-FR" sz="1500" kern="1200"/>
            <a:t>Sélectionnez les données</a:t>
          </a:r>
        </a:p>
        <a:p>
          <a:pPr marL="114300" lvl="1" indent="-114300" algn="l" defTabSz="666750">
            <a:lnSpc>
              <a:spcPct val="90000"/>
            </a:lnSpc>
            <a:spcBef>
              <a:spcPct val="0"/>
            </a:spcBef>
            <a:spcAft>
              <a:spcPct val="15000"/>
            </a:spcAft>
            <a:buChar char="•"/>
          </a:pPr>
          <a:r>
            <a:rPr lang="fr-FR" sz="1500" kern="1200"/>
            <a:t>Cliquez sur l'onglet Insertion, Secteurs, Autres, Radars</a:t>
          </a:r>
        </a:p>
        <a:p>
          <a:pPr marL="114300" lvl="1" indent="-114300" algn="l" defTabSz="666750">
            <a:lnSpc>
              <a:spcPct val="90000"/>
            </a:lnSpc>
            <a:spcBef>
              <a:spcPct val="0"/>
            </a:spcBef>
            <a:spcAft>
              <a:spcPct val="15000"/>
            </a:spcAft>
            <a:buChar char="•"/>
          </a:pPr>
          <a:r>
            <a:rPr lang="fr-FR" sz="1500" kern="1200"/>
            <a:t>Modifiez l'emplacement de la légende placé la légende en bas</a:t>
          </a:r>
        </a:p>
      </dsp:txBody>
      <dsp:txXfrm>
        <a:off x="0" y="0"/>
        <a:ext cx="5324475" cy="1346625"/>
      </dsp:txXfrm>
    </dsp:sp>
    <dsp:sp modelId="{68661EF5-96F0-4B00-B099-99C4DF94113D}">
      <dsp:nvSpPr>
        <dsp:cNvPr id="0" name=""/>
        <dsp:cNvSpPr/>
      </dsp:nvSpPr>
      <dsp:spPr>
        <a:xfrm>
          <a:off x="266223" y="116099"/>
          <a:ext cx="3727132" cy="44280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40877" tIns="0" rIns="140877" bIns="0" numCol="1" spcCol="1270" anchor="ctr" anchorCtr="0">
          <a:noAutofit/>
        </a:bodyPr>
        <a:lstStyle/>
        <a:p>
          <a:pPr marL="0" lvl="0" indent="0" algn="l" defTabSz="666750">
            <a:lnSpc>
              <a:spcPct val="90000"/>
            </a:lnSpc>
            <a:spcBef>
              <a:spcPct val="0"/>
            </a:spcBef>
            <a:spcAft>
              <a:spcPct val="35000"/>
            </a:spcAft>
            <a:buNone/>
          </a:pPr>
          <a:r>
            <a:rPr lang="fr-FR" sz="1500" b="1" kern="1200"/>
            <a:t>Créez un graphique en radars</a:t>
          </a:r>
        </a:p>
      </dsp:txBody>
      <dsp:txXfrm>
        <a:off x="287839" y="137715"/>
        <a:ext cx="3683900" cy="399568"/>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232525"/>
          <a:ext cx="4886324" cy="907200"/>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379233" tIns="249936" rIns="379233" bIns="85344" numCol="1" spcCol="1270" anchor="t" anchorCtr="0">
          <a:noAutofit/>
        </a:bodyPr>
        <a:lstStyle/>
        <a:p>
          <a:pPr marL="114300" lvl="1" indent="-114300" algn="l" defTabSz="533400">
            <a:lnSpc>
              <a:spcPct val="90000"/>
            </a:lnSpc>
            <a:spcBef>
              <a:spcPct val="0"/>
            </a:spcBef>
            <a:spcAft>
              <a:spcPct val="15000"/>
            </a:spcAft>
            <a:buChar char="•"/>
          </a:pPr>
          <a:r>
            <a:rPr lang="fr-FR" sz="1200" kern="1200"/>
            <a:t>Sélectionnez les données</a:t>
          </a:r>
        </a:p>
        <a:p>
          <a:pPr marL="114300" lvl="1" indent="-114300" algn="l" defTabSz="533400">
            <a:lnSpc>
              <a:spcPct val="90000"/>
            </a:lnSpc>
            <a:spcBef>
              <a:spcPct val="0"/>
            </a:spcBef>
            <a:spcAft>
              <a:spcPct val="15000"/>
            </a:spcAft>
            <a:buChar char="•"/>
          </a:pPr>
          <a:r>
            <a:rPr lang="fr-FR" sz="1200" kern="1200"/>
            <a:t>Cliquez sur l'onglet Insertion, Nuage, Nuages avec marqueurs</a:t>
          </a:r>
        </a:p>
        <a:p>
          <a:pPr marL="114300" lvl="1" indent="-114300" algn="l" defTabSz="533400">
            <a:lnSpc>
              <a:spcPct val="90000"/>
            </a:lnSpc>
            <a:spcBef>
              <a:spcPct val="0"/>
            </a:spcBef>
            <a:spcAft>
              <a:spcPct val="15000"/>
            </a:spcAft>
            <a:buChar char="•"/>
          </a:pPr>
          <a:endParaRPr lang="fr-FR" sz="1200" kern="1200"/>
        </a:p>
      </dsp:txBody>
      <dsp:txXfrm>
        <a:off x="0" y="232525"/>
        <a:ext cx="4886324" cy="907200"/>
      </dsp:txXfrm>
    </dsp:sp>
    <dsp:sp modelId="{68661EF5-96F0-4B00-B099-99C4DF94113D}">
      <dsp:nvSpPr>
        <dsp:cNvPr id="0" name=""/>
        <dsp:cNvSpPr/>
      </dsp:nvSpPr>
      <dsp:spPr>
        <a:xfrm>
          <a:off x="244316" y="55405"/>
          <a:ext cx="3420427" cy="35424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29284" tIns="0" rIns="129284" bIns="0" numCol="1" spcCol="1270" anchor="ctr" anchorCtr="0">
          <a:noAutofit/>
        </a:bodyPr>
        <a:lstStyle/>
        <a:p>
          <a:pPr marL="0" lvl="0" indent="0" algn="l" defTabSz="533400">
            <a:lnSpc>
              <a:spcPct val="90000"/>
            </a:lnSpc>
            <a:spcBef>
              <a:spcPct val="0"/>
            </a:spcBef>
            <a:spcAft>
              <a:spcPct val="35000"/>
            </a:spcAft>
            <a:buNone/>
          </a:pPr>
          <a:r>
            <a:rPr lang="fr-FR" sz="1200" b="1" kern="1200"/>
            <a:t>Créez un graphique en nuage de points</a:t>
          </a:r>
        </a:p>
      </dsp:txBody>
      <dsp:txXfrm>
        <a:off x="261609" y="72698"/>
        <a:ext cx="3385841" cy="319654"/>
      </dsp:txXfrm>
    </dsp:sp>
    <dsp:sp modelId="{0E4DBA12-38D9-4030-BA19-27DB91ED0AB6}">
      <dsp:nvSpPr>
        <dsp:cNvPr id="0" name=""/>
        <dsp:cNvSpPr/>
      </dsp:nvSpPr>
      <dsp:spPr>
        <a:xfrm>
          <a:off x="0" y="1381645"/>
          <a:ext cx="4886324" cy="1776600"/>
        </a:xfrm>
        <a:prstGeom prst="rect">
          <a:avLst/>
        </a:prstGeom>
        <a:solidFill>
          <a:schemeClr val="lt1">
            <a:alpha val="90000"/>
            <a:hueOff val="0"/>
            <a:satOff val="0"/>
            <a:lumOff val="0"/>
            <a:alphaOff val="0"/>
          </a:schemeClr>
        </a:solidFill>
        <a:ln w="9525" cap="flat" cmpd="sng" algn="ctr">
          <a:solidFill>
            <a:schemeClr val="accent3">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379233" tIns="249936" rIns="379233" bIns="85344" numCol="1" spcCol="1270" anchor="t" anchorCtr="0">
          <a:noAutofit/>
        </a:bodyPr>
        <a:lstStyle/>
        <a:p>
          <a:pPr marL="114300" lvl="1" indent="-114300" algn="l" defTabSz="533400">
            <a:lnSpc>
              <a:spcPct val="90000"/>
            </a:lnSpc>
            <a:spcBef>
              <a:spcPct val="0"/>
            </a:spcBef>
            <a:spcAft>
              <a:spcPct val="15000"/>
            </a:spcAft>
            <a:buChar char="•"/>
          </a:pPr>
          <a:r>
            <a:rPr lang="fr-FR" sz="1200" kern="1200"/>
            <a:t>Modifiez l'échelle de l'axe des (y) :</a:t>
          </a:r>
          <a:br>
            <a:rPr lang="fr-FR" sz="1200" kern="1200"/>
          </a:br>
          <a:r>
            <a:rPr lang="fr-FR" sz="1200" kern="1200"/>
            <a:t>Fourchette </a:t>
          </a:r>
          <a:r>
            <a:rPr lang="fr-FR" sz="1200" b="1" kern="1200"/>
            <a:t>(min 2000 max 5000)</a:t>
          </a:r>
          <a:br>
            <a:rPr lang="fr-FR" sz="1200" kern="1200"/>
          </a:br>
          <a:r>
            <a:rPr lang="fr-FR" sz="1200" kern="1200"/>
            <a:t>Unité principale =</a:t>
          </a:r>
          <a:r>
            <a:rPr lang="fr-FR" sz="1200" b="1" kern="1200"/>
            <a:t>500</a:t>
          </a:r>
        </a:p>
        <a:p>
          <a:pPr marL="114300" lvl="1" indent="-114300" algn="l" defTabSz="533400">
            <a:lnSpc>
              <a:spcPct val="90000"/>
            </a:lnSpc>
            <a:spcBef>
              <a:spcPct val="0"/>
            </a:spcBef>
            <a:spcAft>
              <a:spcPct val="15000"/>
            </a:spcAft>
            <a:buChar char="•"/>
          </a:pPr>
          <a:r>
            <a:rPr lang="fr-FR" sz="1200" b="0" kern="1200"/>
            <a:t>Modifiez l'échelle de l'axe des X </a:t>
          </a:r>
          <a:br>
            <a:rPr lang="fr-FR" sz="1200" b="0" kern="1200"/>
          </a:br>
          <a:r>
            <a:rPr lang="fr-FR" sz="1200" kern="1200"/>
            <a:t>Fourchette </a:t>
          </a:r>
          <a:r>
            <a:rPr lang="fr-FR" sz="1200" b="1" kern="1200"/>
            <a:t>(min 0,33max 0,75)</a:t>
          </a:r>
          <a:br>
            <a:rPr lang="fr-FR" sz="1200" kern="1200"/>
          </a:br>
          <a:r>
            <a:rPr lang="fr-FR" sz="1200" kern="1200"/>
            <a:t>Unité principale =</a:t>
          </a:r>
          <a:r>
            <a:rPr lang="fr-FR" sz="1200" b="1" kern="1200"/>
            <a:t>0,04</a:t>
          </a:r>
          <a:endParaRPr lang="fr-FR" sz="1200" b="0" kern="1200"/>
        </a:p>
        <a:p>
          <a:pPr marL="114300" lvl="1" indent="-114300" algn="l" defTabSz="533400">
            <a:lnSpc>
              <a:spcPct val="90000"/>
            </a:lnSpc>
            <a:spcBef>
              <a:spcPct val="0"/>
            </a:spcBef>
            <a:spcAft>
              <a:spcPct val="15000"/>
            </a:spcAft>
            <a:buChar char="•"/>
          </a:pPr>
          <a:r>
            <a:rPr lang="fr-FR" sz="1200" kern="1200"/>
            <a:t>Insérez le titre de l'axe des ordonnées : </a:t>
          </a:r>
          <a:r>
            <a:rPr lang="fr-FR" sz="1200" b="1" kern="1200"/>
            <a:t>Nb véhicules</a:t>
          </a:r>
        </a:p>
        <a:p>
          <a:pPr marL="114300" lvl="1" indent="-114300" algn="l" defTabSz="533400">
            <a:lnSpc>
              <a:spcPct val="90000"/>
            </a:lnSpc>
            <a:spcBef>
              <a:spcPct val="0"/>
            </a:spcBef>
            <a:spcAft>
              <a:spcPct val="15000"/>
            </a:spcAft>
            <a:buChar char="•"/>
          </a:pPr>
          <a:r>
            <a:rPr lang="fr-FR" sz="1200" b="0" kern="1200"/>
            <a:t>Affichez un quadrillage principal  et secondaire</a:t>
          </a:r>
        </a:p>
      </dsp:txBody>
      <dsp:txXfrm>
        <a:off x="0" y="1381645"/>
        <a:ext cx="4886324" cy="1776600"/>
      </dsp:txXfrm>
    </dsp:sp>
    <dsp:sp modelId="{5CE9DA82-A275-416A-A19D-FAE8E4152C89}">
      <dsp:nvSpPr>
        <dsp:cNvPr id="0" name=""/>
        <dsp:cNvSpPr/>
      </dsp:nvSpPr>
      <dsp:spPr>
        <a:xfrm>
          <a:off x="244316" y="1204525"/>
          <a:ext cx="3420427" cy="354240"/>
        </a:xfrm>
        <a:prstGeom prst="roundRect">
          <a:avLst/>
        </a:prstGeom>
        <a:solidFill>
          <a:schemeClr val="accent2"/>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29284" tIns="0" rIns="129284" bIns="0" numCol="1" spcCol="1270" anchor="ctr" anchorCtr="0">
          <a:noAutofit/>
        </a:bodyPr>
        <a:lstStyle/>
        <a:p>
          <a:pPr marL="0" lvl="0" indent="0" algn="l" defTabSz="533400">
            <a:lnSpc>
              <a:spcPct val="90000"/>
            </a:lnSpc>
            <a:spcBef>
              <a:spcPct val="0"/>
            </a:spcBef>
            <a:spcAft>
              <a:spcPct val="35000"/>
            </a:spcAft>
            <a:buNone/>
          </a:pPr>
          <a:r>
            <a:rPr lang="fr-FR" sz="1200" b="1" kern="1200"/>
            <a:t>Réalisez la mise en forme	</a:t>
          </a:r>
        </a:p>
      </dsp:txBody>
      <dsp:txXfrm>
        <a:off x="261609" y="1221818"/>
        <a:ext cx="3385841" cy="319654"/>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250867"/>
          <a:ext cx="4772025" cy="2356200"/>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370362" tIns="229108" rIns="370362" bIns="78232" numCol="1" spcCol="1270" anchor="t" anchorCtr="0">
          <a:noAutofit/>
        </a:bodyPr>
        <a:lstStyle/>
        <a:p>
          <a:pPr marL="57150" lvl="1" indent="-57150" algn="l" defTabSz="488950">
            <a:lnSpc>
              <a:spcPct val="90000"/>
            </a:lnSpc>
            <a:spcBef>
              <a:spcPct val="0"/>
            </a:spcBef>
            <a:spcAft>
              <a:spcPct val="15000"/>
            </a:spcAft>
            <a:buChar char="•"/>
          </a:pPr>
          <a:r>
            <a:rPr lang="fr-FR" sz="1100" kern="1200"/>
            <a:t>Cliquez sur l'onglet Insertion,  Lignes, Courbes</a:t>
          </a:r>
        </a:p>
        <a:p>
          <a:pPr marL="57150" lvl="1" indent="-57150" algn="l" defTabSz="488950">
            <a:lnSpc>
              <a:spcPct val="90000"/>
            </a:lnSpc>
            <a:spcBef>
              <a:spcPct val="0"/>
            </a:spcBef>
            <a:spcAft>
              <a:spcPct val="15000"/>
            </a:spcAft>
            <a:buChar char="•"/>
          </a:pPr>
          <a:r>
            <a:rPr lang="fr-FR" sz="1100" kern="1200"/>
            <a:t>Cliquez sur l'onglet Création, Sélectionner les données</a:t>
          </a:r>
        </a:p>
        <a:p>
          <a:pPr marL="57150" lvl="1" indent="-57150" algn="l" defTabSz="488950">
            <a:lnSpc>
              <a:spcPct val="90000"/>
            </a:lnSpc>
            <a:spcBef>
              <a:spcPct val="0"/>
            </a:spcBef>
            <a:spcAft>
              <a:spcPct val="15000"/>
            </a:spcAft>
            <a:buChar char="•"/>
          </a:pPr>
          <a:r>
            <a:rPr lang="fr-FR" sz="1100" kern="1200"/>
            <a:t>Cliquez sur Ajoutez, pour ajouter les 2 séries CO2 et t°C</a:t>
          </a:r>
        </a:p>
        <a:p>
          <a:pPr marL="57150" lvl="1" indent="-57150" algn="l" defTabSz="488950">
            <a:lnSpc>
              <a:spcPct val="90000"/>
            </a:lnSpc>
            <a:spcBef>
              <a:spcPct val="0"/>
            </a:spcBef>
            <a:spcAft>
              <a:spcPct val="15000"/>
            </a:spcAft>
            <a:buChar char="•"/>
          </a:pPr>
          <a:r>
            <a:rPr lang="fr-FR" sz="1100" kern="1200"/>
            <a:t>Modiifez l'axe des X sélectionner l'échelle du temps</a:t>
          </a:r>
        </a:p>
        <a:p>
          <a:pPr marL="57150" lvl="1" indent="-57150" algn="l" defTabSz="488950">
            <a:lnSpc>
              <a:spcPct val="90000"/>
            </a:lnSpc>
            <a:spcBef>
              <a:spcPct val="0"/>
            </a:spcBef>
            <a:spcAft>
              <a:spcPct val="15000"/>
            </a:spcAft>
            <a:buChar char="•"/>
          </a:pPr>
          <a:r>
            <a:rPr lang="fr-FR" sz="1100" kern="1200"/>
            <a:t>Sélectionnez la série t°c et affichez la sur un axe secondaire</a:t>
          </a:r>
        </a:p>
        <a:p>
          <a:pPr marL="57150" lvl="1" indent="-57150" algn="l" defTabSz="488950">
            <a:lnSpc>
              <a:spcPct val="90000"/>
            </a:lnSpc>
            <a:spcBef>
              <a:spcPct val="0"/>
            </a:spcBef>
            <a:spcAft>
              <a:spcPct val="15000"/>
            </a:spcAft>
            <a:buChar char="•"/>
          </a:pPr>
          <a:r>
            <a:rPr lang="fr-FR" sz="1100" kern="1200"/>
            <a:t>Modifiez l'échelle max et min de la concentration en CO2</a:t>
          </a:r>
          <a:br>
            <a:rPr lang="fr-FR" sz="1100" kern="1200"/>
          </a:br>
          <a:r>
            <a:rPr lang="fr-FR" sz="1100" kern="1200"/>
            <a:t>min 160 max 360 unité 20</a:t>
          </a:r>
        </a:p>
        <a:p>
          <a:pPr marL="57150" lvl="1" indent="-57150" algn="l" defTabSz="488950">
            <a:lnSpc>
              <a:spcPct val="90000"/>
            </a:lnSpc>
            <a:spcBef>
              <a:spcPct val="0"/>
            </a:spcBef>
            <a:spcAft>
              <a:spcPct val="15000"/>
            </a:spcAft>
            <a:buChar char="•"/>
          </a:pPr>
          <a:r>
            <a:rPr lang="fr-FR" sz="1100" kern="1200"/>
            <a:t>Ajouter les titre des axes</a:t>
          </a:r>
          <a:br>
            <a:rPr lang="fr-FR" sz="1100" kern="1200"/>
          </a:br>
          <a:r>
            <a:rPr lang="fr-FR" sz="1100" kern="1200"/>
            <a:t>Concentration de CO2 en ppmv</a:t>
          </a:r>
          <a:br>
            <a:rPr lang="fr-FR" sz="1100" kern="1200"/>
          </a:br>
          <a:r>
            <a:rPr lang="fr-FR" sz="1100" kern="1200"/>
            <a:t>Différence de t° en °C</a:t>
          </a:r>
        </a:p>
        <a:p>
          <a:pPr marL="57150" lvl="1" indent="-57150" algn="l" defTabSz="488950">
            <a:lnSpc>
              <a:spcPct val="90000"/>
            </a:lnSpc>
            <a:spcBef>
              <a:spcPct val="0"/>
            </a:spcBef>
            <a:spcAft>
              <a:spcPct val="15000"/>
            </a:spcAft>
            <a:buChar char="•"/>
          </a:pPr>
          <a:r>
            <a:rPr lang="fr-FR" sz="1100" kern="1200"/>
            <a:t>Lisser les courbes</a:t>
          </a:r>
          <a:br>
            <a:rPr lang="fr-FR" sz="1100" kern="1200"/>
          </a:br>
          <a:endParaRPr lang="fr-FR" sz="1100" kern="1200"/>
        </a:p>
      </dsp:txBody>
      <dsp:txXfrm>
        <a:off x="0" y="250867"/>
        <a:ext cx="4772025" cy="2356200"/>
      </dsp:txXfrm>
    </dsp:sp>
    <dsp:sp modelId="{68661EF5-96F0-4B00-B099-99C4DF94113D}">
      <dsp:nvSpPr>
        <dsp:cNvPr id="0" name=""/>
        <dsp:cNvSpPr/>
      </dsp:nvSpPr>
      <dsp:spPr>
        <a:xfrm>
          <a:off x="238601" y="88507"/>
          <a:ext cx="3340417" cy="32472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26260" tIns="0" rIns="126260" bIns="0" numCol="1" spcCol="1270" anchor="ctr" anchorCtr="0">
          <a:noAutofit/>
        </a:bodyPr>
        <a:lstStyle/>
        <a:p>
          <a:pPr marL="0" lvl="0" indent="0" algn="l" defTabSz="488950">
            <a:lnSpc>
              <a:spcPct val="90000"/>
            </a:lnSpc>
            <a:spcBef>
              <a:spcPct val="0"/>
            </a:spcBef>
            <a:spcAft>
              <a:spcPct val="35000"/>
            </a:spcAft>
            <a:buNone/>
          </a:pPr>
          <a:r>
            <a:rPr lang="fr-FR" sz="1100" b="1" kern="1200"/>
            <a:t>Créez un graphique courbes avec 2 axes</a:t>
          </a:r>
        </a:p>
      </dsp:txBody>
      <dsp:txXfrm>
        <a:off x="254453" y="104359"/>
        <a:ext cx="3308713" cy="293016"/>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0E9CE7-CE76-46CC-82A9-4BAC72E08926}">
      <dsp:nvSpPr>
        <dsp:cNvPr id="0" name=""/>
        <dsp:cNvSpPr/>
      </dsp:nvSpPr>
      <dsp:spPr>
        <a:xfrm>
          <a:off x="0" y="188250"/>
          <a:ext cx="5324475" cy="756000"/>
        </a:xfrm>
        <a:prstGeom prst="rect">
          <a:avLst/>
        </a:prstGeom>
        <a:solidFill>
          <a:schemeClr val="lt1">
            <a:alpha val="90000"/>
            <a:hueOff val="0"/>
            <a:satOff val="0"/>
            <a:lumOff val="0"/>
            <a:alphaOff val="0"/>
          </a:schemeClr>
        </a:solidFill>
        <a:ln w="9525" cap="flat" cmpd="sng" algn="ctr">
          <a:solidFill>
            <a:schemeClr val="accent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13238" tIns="208280" rIns="413238" bIns="71120" numCol="1" spcCol="1270" anchor="t" anchorCtr="0">
          <a:noAutofit/>
        </a:bodyPr>
        <a:lstStyle/>
        <a:p>
          <a:pPr marL="57150" lvl="1" indent="-57150" algn="l" defTabSz="444500">
            <a:lnSpc>
              <a:spcPct val="90000"/>
            </a:lnSpc>
            <a:spcBef>
              <a:spcPct val="0"/>
            </a:spcBef>
            <a:spcAft>
              <a:spcPct val="15000"/>
            </a:spcAft>
            <a:buChar char="•"/>
          </a:pPr>
          <a:r>
            <a:rPr lang="fr-FR" sz="1000" kern="1200"/>
            <a:t>Sélectionnez les données</a:t>
          </a:r>
        </a:p>
        <a:p>
          <a:pPr marL="57150" lvl="1" indent="-57150" algn="l" defTabSz="444500">
            <a:lnSpc>
              <a:spcPct val="90000"/>
            </a:lnSpc>
            <a:spcBef>
              <a:spcPct val="0"/>
            </a:spcBef>
            <a:spcAft>
              <a:spcPct val="15000"/>
            </a:spcAft>
            <a:buChar char="•"/>
          </a:pPr>
          <a:r>
            <a:rPr lang="fr-FR" sz="1000" kern="1200"/>
            <a:t>Cliquez sur l'onglet Insertion, Nuage, Nuages avec marqueurs</a:t>
          </a:r>
        </a:p>
        <a:p>
          <a:pPr marL="57150" lvl="1" indent="-57150" algn="l" defTabSz="444500">
            <a:lnSpc>
              <a:spcPct val="90000"/>
            </a:lnSpc>
            <a:spcBef>
              <a:spcPct val="0"/>
            </a:spcBef>
            <a:spcAft>
              <a:spcPct val="15000"/>
            </a:spcAft>
            <a:buChar char="•"/>
          </a:pPr>
          <a:endParaRPr lang="fr-FR" sz="1000" kern="1200"/>
        </a:p>
      </dsp:txBody>
      <dsp:txXfrm>
        <a:off x="0" y="188250"/>
        <a:ext cx="5324475" cy="756000"/>
      </dsp:txXfrm>
    </dsp:sp>
    <dsp:sp modelId="{68661EF5-96F0-4B00-B099-99C4DF94113D}">
      <dsp:nvSpPr>
        <dsp:cNvPr id="0" name=""/>
        <dsp:cNvSpPr/>
      </dsp:nvSpPr>
      <dsp:spPr>
        <a:xfrm>
          <a:off x="266223" y="40650"/>
          <a:ext cx="3727132" cy="295200"/>
        </a:xfrm>
        <a:prstGeom prst="roundRect">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40877" tIns="0" rIns="140877" bIns="0" numCol="1" spcCol="1270" anchor="ctr" anchorCtr="0">
          <a:noAutofit/>
        </a:bodyPr>
        <a:lstStyle/>
        <a:p>
          <a:pPr marL="0" lvl="0" indent="0" algn="l" defTabSz="444500">
            <a:lnSpc>
              <a:spcPct val="90000"/>
            </a:lnSpc>
            <a:spcBef>
              <a:spcPct val="0"/>
            </a:spcBef>
            <a:spcAft>
              <a:spcPct val="35000"/>
            </a:spcAft>
            <a:buNone/>
          </a:pPr>
          <a:r>
            <a:rPr lang="fr-FR" sz="1000" b="1" kern="1200"/>
            <a:t>Créez un graphique en nuage de points</a:t>
          </a:r>
        </a:p>
      </dsp:txBody>
      <dsp:txXfrm>
        <a:off x="280633" y="55060"/>
        <a:ext cx="3698312" cy="266380"/>
      </dsp:txXfrm>
    </dsp:sp>
    <dsp:sp modelId="{0E4DBA12-38D9-4030-BA19-27DB91ED0AB6}">
      <dsp:nvSpPr>
        <dsp:cNvPr id="0" name=""/>
        <dsp:cNvSpPr/>
      </dsp:nvSpPr>
      <dsp:spPr>
        <a:xfrm>
          <a:off x="0" y="1145850"/>
          <a:ext cx="5324475" cy="1480500"/>
        </a:xfrm>
        <a:prstGeom prst="rect">
          <a:avLst/>
        </a:prstGeom>
        <a:solidFill>
          <a:schemeClr val="lt1">
            <a:alpha val="90000"/>
            <a:hueOff val="0"/>
            <a:satOff val="0"/>
            <a:lumOff val="0"/>
            <a:alphaOff val="0"/>
          </a:schemeClr>
        </a:solidFill>
        <a:ln w="9525" cap="flat" cmpd="sng" algn="ctr">
          <a:solidFill>
            <a:schemeClr val="accent3">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13238" tIns="208280" rIns="413238" bIns="71120" numCol="1" spcCol="1270" anchor="t" anchorCtr="0">
          <a:noAutofit/>
        </a:bodyPr>
        <a:lstStyle/>
        <a:p>
          <a:pPr marL="57150" lvl="1" indent="-57150" algn="l" defTabSz="444500">
            <a:lnSpc>
              <a:spcPct val="90000"/>
            </a:lnSpc>
            <a:spcBef>
              <a:spcPct val="0"/>
            </a:spcBef>
            <a:spcAft>
              <a:spcPct val="15000"/>
            </a:spcAft>
            <a:buChar char="•"/>
          </a:pPr>
          <a:r>
            <a:rPr lang="fr-FR" sz="1000" kern="1200"/>
            <a:t>Modifiez l'échelle de l'axe des (y) :</a:t>
          </a:r>
          <a:br>
            <a:rPr lang="fr-FR" sz="1000" kern="1200"/>
          </a:br>
          <a:r>
            <a:rPr lang="fr-FR" sz="1000" kern="1200"/>
            <a:t>Fourchette </a:t>
          </a:r>
          <a:r>
            <a:rPr lang="fr-FR" sz="1000" b="1" kern="1200"/>
            <a:t>(min 2000 max 5000)</a:t>
          </a:r>
          <a:br>
            <a:rPr lang="fr-FR" sz="1000" kern="1200"/>
          </a:br>
          <a:r>
            <a:rPr lang="fr-FR" sz="1000" kern="1200"/>
            <a:t>Unité principale =</a:t>
          </a:r>
          <a:r>
            <a:rPr lang="fr-FR" sz="1000" b="1" kern="1200"/>
            <a:t>500</a:t>
          </a:r>
        </a:p>
        <a:p>
          <a:pPr marL="57150" lvl="1" indent="-57150" algn="l" defTabSz="444500">
            <a:lnSpc>
              <a:spcPct val="90000"/>
            </a:lnSpc>
            <a:spcBef>
              <a:spcPct val="0"/>
            </a:spcBef>
            <a:spcAft>
              <a:spcPct val="15000"/>
            </a:spcAft>
            <a:buChar char="•"/>
          </a:pPr>
          <a:r>
            <a:rPr lang="fr-FR" sz="1000" b="0" kern="1200"/>
            <a:t>Modifiez l'échelle de l'axe des X </a:t>
          </a:r>
          <a:br>
            <a:rPr lang="fr-FR" sz="1000" b="0" kern="1200"/>
          </a:br>
          <a:r>
            <a:rPr lang="fr-FR" sz="1000" kern="1200"/>
            <a:t>Fourchette </a:t>
          </a:r>
          <a:r>
            <a:rPr lang="fr-FR" sz="1000" b="1" kern="1200"/>
            <a:t>(min 0,33 max 0,75)</a:t>
          </a:r>
          <a:br>
            <a:rPr lang="fr-FR" sz="1000" kern="1200"/>
          </a:br>
          <a:r>
            <a:rPr lang="fr-FR" sz="1000" kern="1200"/>
            <a:t>Unité principale =</a:t>
          </a:r>
          <a:r>
            <a:rPr lang="fr-FR" sz="1000" b="1" kern="1200"/>
            <a:t>0,04</a:t>
          </a:r>
          <a:endParaRPr lang="fr-FR" sz="1000" b="0" kern="1200"/>
        </a:p>
        <a:p>
          <a:pPr marL="57150" lvl="1" indent="-57150" algn="l" defTabSz="444500">
            <a:lnSpc>
              <a:spcPct val="90000"/>
            </a:lnSpc>
            <a:spcBef>
              <a:spcPct val="0"/>
            </a:spcBef>
            <a:spcAft>
              <a:spcPct val="15000"/>
            </a:spcAft>
            <a:buChar char="•"/>
          </a:pPr>
          <a:r>
            <a:rPr lang="fr-FR" sz="1000" kern="1200"/>
            <a:t>Insérez le titre de l'axe des ordonnées : </a:t>
          </a:r>
          <a:r>
            <a:rPr lang="fr-FR" sz="1000" b="1" kern="1200"/>
            <a:t>Nb véhicules</a:t>
          </a:r>
        </a:p>
        <a:p>
          <a:pPr marL="57150" lvl="1" indent="-57150" algn="l" defTabSz="444500">
            <a:lnSpc>
              <a:spcPct val="90000"/>
            </a:lnSpc>
            <a:spcBef>
              <a:spcPct val="0"/>
            </a:spcBef>
            <a:spcAft>
              <a:spcPct val="15000"/>
            </a:spcAft>
            <a:buChar char="•"/>
          </a:pPr>
          <a:r>
            <a:rPr lang="fr-FR" sz="1000" b="0" kern="1200"/>
            <a:t>Affichez un quadrillage principal  et secondaire</a:t>
          </a:r>
        </a:p>
      </dsp:txBody>
      <dsp:txXfrm>
        <a:off x="0" y="1145850"/>
        <a:ext cx="5324475" cy="1480500"/>
      </dsp:txXfrm>
    </dsp:sp>
    <dsp:sp modelId="{5CE9DA82-A275-416A-A19D-FAE8E4152C89}">
      <dsp:nvSpPr>
        <dsp:cNvPr id="0" name=""/>
        <dsp:cNvSpPr/>
      </dsp:nvSpPr>
      <dsp:spPr>
        <a:xfrm>
          <a:off x="266223" y="998250"/>
          <a:ext cx="3727132" cy="295200"/>
        </a:xfrm>
        <a:prstGeom prst="roundRect">
          <a:avLst/>
        </a:prstGeom>
        <a:solidFill>
          <a:schemeClr val="accent2"/>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40877" tIns="0" rIns="140877" bIns="0" numCol="1" spcCol="1270" anchor="ctr" anchorCtr="0">
          <a:noAutofit/>
        </a:bodyPr>
        <a:lstStyle/>
        <a:p>
          <a:pPr marL="0" lvl="0" indent="0" algn="l" defTabSz="444500">
            <a:lnSpc>
              <a:spcPct val="90000"/>
            </a:lnSpc>
            <a:spcBef>
              <a:spcPct val="0"/>
            </a:spcBef>
            <a:spcAft>
              <a:spcPct val="35000"/>
            </a:spcAft>
            <a:buNone/>
          </a:pPr>
          <a:r>
            <a:rPr lang="fr-FR" sz="1000" b="1" kern="1200"/>
            <a:t>Réalisez la mise en forme	</a:t>
          </a:r>
        </a:p>
      </dsp:txBody>
      <dsp:txXfrm>
        <a:off x="280633" y="1012660"/>
        <a:ext cx="3698312" cy="266380"/>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hyperlink" Target="#'PAGE DE GARD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hyperlink" Target="#'PAGE DE GARDE'!A1"/></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xml.rels><?xml version="1.0" encoding="UTF-8" standalone="yes"?>
<Relationships xmlns="http://schemas.openxmlformats.org/package/2006/relationships"><Relationship Id="rId3" Type="http://schemas.openxmlformats.org/officeDocument/2006/relationships/hyperlink" Target="#'PAGE DE GARDE'!A1"/><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6.xml.rels><?xml version="1.0" encoding="UTF-8" standalone="yes"?>
<Relationships xmlns="http://schemas.openxmlformats.org/package/2006/relationships"><Relationship Id="rId3" Type="http://schemas.openxmlformats.org/officeDocument/2006/relationships/diagramQuickStyle" Target="../diagrams/quickStyle2.xml"/><Relationship Id="rId7" Type="http://schemas.openxmlformats.org/officeDocument/2006/relationships/chart" Target="../charts/chart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chart" Target="../charts/chart1.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7.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38.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39.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4.xml.rels><?xml version="1.0" encoding="UTF-8" standalone="yes"?>
<Relationships xmlns="http://schemas.openxmlformats.org/package/2006/relationships"><Relationship Id="rId1" Type="http://schemas.openxmlformats.org/officeDocument/2006/relationships/hyperlink" Target="#'PAGE DE GARDE'!A1"/></Relationships>
</file>

<file path=xl/drawings/_rels/drawing4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3.xml.rels><?xml version="1.0" encoding="UTF-8" standalone="yes"?>
<Relationships xmlns="http://schemas.openxmlformats.org/package/2006/relationships"><Relationship Id="rId3" Type="http://schemas.openxmlformats.org/officeDocument/2006/relationships/diagramQuickStyle" Target="../diagrams/quickStyle6.xml"/><Relationship Id="rId2" Type="http://schemas.openxmlformats.org/officeDocument/2006/relationships/diagramLayout" Target="../diagrams/layout6.xml"/><Relationship Id="rId1" Type="http://schemas.openxmlformats.org/officeDocument/2006/relationships/diagramData" Target="../diagrams/data6.xml"/><Relationship Id="rId6" Type="http://schemas.openxmlformats.org/officeDocument/2006/relationships/chart" Target="../charts/chart6.xml"/><Relationship Id="rId5" Type="http://schemas.microsoft.com/office/2007/relationships/diagramDrawing" Target="../diagrams/drawing6.xml"/><Relationship Id="rId4" Type="http://schemas.openxmlformats.org/officeDocument/2006/relationships/diagramColors" Target="../diagrams/colors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hyperlink" Target="#D&#233;marrer!A1"/><Relationship Id="rId7" Type="http://schemas.openxmlformats.org/officeDocument/2006/relationships/image" Target="../media/image47.svg"/><Relationship Id="rId2" Type="http://schemas.openxmlformats.org/officeDocument/2006/relationships/hyperlink" Target="#'Introduction aux fonctions'!A1"/><Relationship Id="rId1" Type="http://schemas.openxmlformats.org/officeDocument/2006/relationships/hyperlink" Target="#'Informations de base'!A60"/><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 Id="rId9" Type="http://schemas.openxmlformats.org/officeDocument/2006/relationships/image" Target="../media/image49.svg"/></Relationships>
</file>

<file path=xl/drawings/_rels/drawing48.xml.rels><?xml version="1.0" encoding="UTF-8" standalone="yes"?>
<Relationships xmlns="http://schemas.openxmlformats.org/package/2006/relationships"><Relationship Id="rId8" Type="http://schemas.openxmlformats.org/officeDocument/2006/relationships/hyperlink" Target="https://support.office.com/fr-FR/article/excel-video-training-9bc05390-e94c-46af-a5b3-d7c22f6990bb?ui=fr-FR&amp;rs=fr-001&amp;ad=FR" TargetMode="External"/><Relationship Id="rId13" Type="http://schemas.openxmlformats.org/officeDocument/2006/relationships/image" Target="../media/image47.svg"/><Relationship Id="rId3" Type="http://schemas.openxmlformats.org/officeDocument/2006/relationships/hyperlink" Target="https://support.office.com/fr-FR/article/sum-function-043e1c7d-7726-4e80-8f32-07b23e057f89?ui=fr-FR&amp;rs=fr-001&amp;ad=FR" TargetMode="External"/><Relationship Id="rId7" Type="http://schemas.openxmlformats.org/officeDocument/2006/relationships/hyperlink" Target="https://support.office.com/fr-FR/article/count-function-a59cd7fc-b623-4d93-87a4-d23bf411294c?ui=fr-FR&amp;rs=fr-001&amp;ad=FR" TargetMode="External"/><Relationship Id="rId12" Type="http://schemas.openxmlformats.org/officeDocument/2006/relationships/image" Target="../media/image46.png"/><Relationship Id="rId17" Type="http://schemas.openxmlformats.org/officeDocument/2006/relationships/hyperlink" Target="#'Introduction aux fonctions'!A60"/><Relationship Id="rId2" Type="http://schemas.openxmlformats.org/officeDocument/2006/relationships/hyperlink" Target="#MOYENNE!A1"/><Relationship Id="rId16" Type="http://schemas.openxmlformats.org/officeDocument/2006/relationships/image" Target="../media/image55.png"/><Relationship Id="rId1" Type="http://schemas.openxmlformats.org/officeDocument/2006/relationships/hyperlink" Target="#'Introduction aux fonctions'!A1"/><Relationship Id="rId6" Type="http://schemas.openxmlformats.org/officeDocument/2006/relationships/hyperlink" Target="https://support.office.com/fr-FR/article/use-autosum-to-sum-numbers-543941e7-e783-44ef-8317-7d1bb85fe706?ui=fr-FR&amp;rs=fr-001&amp;ad=FR" TargetMode="External"/><Relationship Id="rId11" Type="http://schemas.openxmlformats.org/officeDocument/2006/relationships/image" Target="../media/image54.png"/><Relationship Id="rId5" Type="http://schemas.openxmlformats.org/officeDocument/2006/relationships/image" Target="../media/image51.svg"/><Relationship Id="rId15" Type="http://schemas.openxmlformats.org/officeDocument/2006/relationships/image" Target="../media/image45.svg"/><Relationship Id="rId10" Type="http://schemas.openxmlformats.org/officeDocument/2006/relationships/image" Target="../media/image53.svg"/><Relationship Id="rId4" Type="http://schemas.openxmlformats.org/officeDocument/2006/relationships/image" Target="../media/image50.png"/><Relationship Id="rId9" Type="http://schemas.openxmlformats.org/officeDocument/2006/relationships/image" Target="../media/image52.png"/><Relationship Id="rId14" Type="http://schemas.openxmlformats.org/officeDocument/2006/relationships/image" Target="../media/image44.png"/></Relationships>
</file>

<file path=xl/drawings/_rels/drawing49.xml.rels><?xml version="1.0" encoding="UTF-8" standalone="yes"?>
<Relationships xmlns="http://schemas.openxmlformats.org/package/2006/relationships"><Relationship Id="rId8" Type="http://schemas.openxmlformats.org/officeDocument/2006/relationships/image" Target="../media/image47.svg"/><Relationship Id="rId3" Type="http://schemas.openxmlformats.org/officeDocument/2006/relationships/hyperlink" Target="#'Introduction to Functions'!A1"/><Relationship Id="rId7" Type="http://schemas.openxmlformats.org/officeDocument/2006/relationships/image" Target="../media/image46.png"/><Relationship Id="rId2" Type="http://schemas.openxmlformats.org/officeDocument/2006/relationships/image" Target="../media/image45.svg"/><Relationship Id="rId1" Type="http://schemas.openxmlformats.org/officeDocument/2006/relationships/image" Target="../media/image44.png"/><Relationship Id="rId6" Type="http://schemas.openxmlformats.org/officeDocument/2006/relationships/hyperlink" Target="#'MIN et MAX'!A1"/><Relationship Id="rId5" Type="http://schemas.openxmlformats.org/officeDocument/2006/relationships/hyperlink" Target="#'Introduction aux fonctions'!A1"/><Relationship Id="rId4" Type="http://schemas.openxmlformats.org/officeDocument/2006/relationships/hyperlink" Target="#'MIN &amp; MAX'!A1"/></Relationships>
</file>

<file path=xl/drawings/_rels/drawing5.xml.rels><?xml version="1.0" encoding="UTF-8" standalone="yes"?>
<Relationships xmlns="http://schemas.openxmlformats.org/package/2006/relationships"><Relationship Id="rId1" Type="http://schemas.openxmlformats.org/officeDocument/2006/relationships/hyperlink" Target="#'PAGE DE GARDE'!A1"/></Relationships>
</file>

<file path=xl/drawings/_rels/drawing50.xml.rels><?xml version="1.0" encoding="UTF-8" standalone="yes"?>
<Relationships xmlns="http://schemas.openxmlformats.org/package/2006/relationships"><Relationship Id="rId3" Type="http://schemas.openxmlformats.org/officeDocument/2006/relationships/hyperlink" Target="#MOYENNE!A1"/><Relationship Id="rId2" Type="http://schemas.openxmlformats.org/officeDocument/2006/relationships/image" Target="../media/image49.svg"/><Relationship Id="rId1" Type="http://schemas.openxmlformats.org/officeDocument/2006/relationships/image" Target="../media/image48.png"/><Relationship Id="rId4" Type="http://schemas.openxmlformats.org/officeDocument/2006/relationships/hyperlink" Target="#'Date et heure'!A1"/></Relationships>
</file>

<file path=xl/drawings/_rels/drawing51.xml.rels><?xml version="1.0" encoding="UTF-8" standalone="yes"?>
<Relationships xmlns="http://schemas.openxmlformats.org/package/2006/relationships"><Relationship Id="rId3" Type="http://schemas.openxmlformats.org/officeDocument/2006/relationships/hyperlink" Target="#'MIN et MAX'!A1"/><Relationship Id="rId2" Type="http://schemas.openxmlformats.org/officeDocument/2006/relationships/image" Target="../media/image49.svg"/><Relationship Id="rId1" Type="http://schemas.openxmlformats.org/officeDocument/2006/relationships/image" Target="../media/image48.png"/><Relationship Id="rId6" Type="http://schemas.openxmlformats.org/officeDocument/2006/relationships/image" Target="../media/image53.svg"/><Relationship Id="rId5" Type="http://schemas.openxmlformats.org/officeDocument/2006/relationships/image" Target="../media/image52.png"/><Relationship Id="rId4" Type="http://schemas.openxmlformats.org/officeDocument/2006/relationships/hyperlink" Target="#'Combiner texte et nombres'!A1"/></Relationships>
</file>

<file path=xl/drawings/_rels/drawing52.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47.svg"/><Relationship Id="rId2" Type="http://schemas.openxmlformats.org/officeDocument/2006/relationships/hyperlink" Target="#'Instructions SI'!A1"/><Relationship Id="rId1" Type="http://schemas.openxmlformats.org/officeDocument/2006/relationships/hyperlink" Target="#'Date et heure'!A1"/><Relationship Id="rId6" Type="http://schemas.openxmlformats.org/officeDocument/2006/relationships/image" Target="../media/image46.png"/><Relationship Id="rId5" Type="http://schemas.openxmlformats.org/officeDocument/2006/relationships/hyperlink" Target="#'Combiner texte et nombres'!A60"/><Relationship Id="rId4" Type="http://schemas.openxmlformats.org/officeDocument/2006/relationships/image" Target="../media/image57.svg"/></Relationships>
</file>

<file path=xl/drawings/_rels/drawing53.xml.rels><?xml version="1.0" encoding="UTF-8" standalone="yes"?>
<Relationships xmlns="http://schemas.openxmlformats.org/package/2006/relationships"><Relationship Id="rId8" Type="http://schemas.openxmlformats.org/officeDocument/2006/relationships/image" Target="../media/image49.svg"/><Relationship Id="rId3" Type="http://schemas.openxmlformats.org/officeDocument/2006/relationships/image" Target="../media/image53.svg"/><Relationship Id="rId7" Type="http://schemas.openxmlformats.org/officeDocument/2006/relationships/image" Target="../media/image48.png"/><Relationship Id="rId2" Type="http://schemas.openxmlformats.org/officeDocument/2006/relationships/image" Target="../media/image52.png"/><Relationship Id="rId1" Type="http://schemas.openxmlformats.org/officeDocument/2006/relationships/hyperlink" Target="#RECHERCHEV!A1"/><Relationship Id="rId6" Type="http://schemas.openxmlformats.org/officeDocument/2006/relationships/hyperlink" Target="https://support.office.com/fr-fr/article/Define-and-use-names-in-formulas-4D0F13AC-53B7-422E-AFD2-ABD7FF379C64" TargetMode="External"/><Relationship Id="rId11" Type="http://schemas.openxmlformats.org/officeDocument/2006/relationships/image" Target="../media/image60.png"/><Relationship Id="rId5" Type="http://schemas.openxmlformats.org/officeDocument/2006/relationships/image" Target="../media/image59.svg"/><Relationship Id="rId10" Type="http://schemas.openxmlformats.org/officeDocument/2006/relationships/hyperlink" Target="#'Combiner texte et nombres'!A1"/><Relationship Id="rId4" Type="http://schemas.openxmlformats.org/officeDocument/2006/relationships/image" Target="../media/image58.png"/><Relationship Id="rId9" Type="http://schemas.openxmlformats.org/officeDocument/2006/relationships/hyperlink" Target="#'Instructions SI'!A60"/></Relationships>
</file>

<file path=xl/drawings/_rels/drawing54.xml.rels><?xml version="1.0" encoding="UTF-8" standalone="yes"?>
<Relationships xmlns="http://schemas.openxmlformats.org/package/2006/relationships"><Relationship Id="rId3" Type="http://schemas.openxmlformats.org/officeDocument/2006/relationships/image" Target="../media/image62.svg"/><Relationship Id="rId7" Type="http://schemas.openxmlformats.org/officeDocument/2006/relationships/image" Target="../media/image53.svg"/><Relationship Id="rId2" Type="http://schemas.openxmlformats.org/officeDocument/2006/relationships/image" Target="../media/image61.png"/><Relationship Id="rId1" Type="http://schemas.openxmlformats.org/officeDocument/2006/relationships/hyperlink" Target="#'Fonctions conditionnelles'!A1"/><Relationship Id="rId6" Type="http://schemas.openxmlformats.org/officeDocument/2006/relationships/image" Target="../media/image52.png"/><Relationship Id="rId5" Type="http://schemas.openxmlformats.org/officeDocument/2006/relationships/hyperlink" Target="#'Instructions SI'!A1"/><Relationship Id="rId4" Type="http://schemas.openxmlformats.org/officeDocument/2006/relationships/hyperlink" Target="#RECHERCHEV!A68"/></Relationships>
</file>

<file path=xl/drawings/_rels/drawing55.xml.rels><?xml version="1.0" encoding="UTF-8" standalone="yes"?>
<Relationships xmlns="http://schemas.openxmlformats.org/package/2006/relationships"><Relationship Id="rId8" Type="http://schemas.openxmlformats.org/officeDocument/2006/relationships/hyperlink" Target="#'Fonctions conditionnelles'!A123"/><Relationship Id="rId3" Type="http://schemas.openxmlformats.org/officeDocument/2006/relationships/hyperlink" Target="#'Assistant Fonction'!A1"/><Relationship Id="rId7" Type="http://schemas.openxmlformats.org/officeDocument/2006/relationships/hyperlink" Target="#'Fonctions conditionnelles'!A80"/><Relationship Id="rId2" Type="http://schemas.openxmlformats.org/officeDocument/2006/relationships/image" Target="../media/image49.svg"/><Relationship Id="rId1" Type="http://schemas.openxmlformats.org/officeDocument/2006/relationships/image" Target="../media/image48.png"/><Relationship Id="rId6" Type="http://schemas.openxmlformats.org/officeDocument/2006/relationships/image" Target="../media/image59.svg"/><Relationship Id="rId5" Type="http://schemas.openxmlformats.org/officeDocument/2006/relationships/image" Target="../media/image58.png"/><Relationship Id="rId4" Type="http://schemas.openxmlformats.org/officeDocument/2006/relationships/hyperlink" Target="https://support.office.com/fr-fr/article/Create-a-PivotTable-to-analyze-worksheet-data-A9A84538-BFE9-40A9-A8E9-F99134456576" TargetMode="External"/><Relationship Id="rId9" Type="http://schemas.openxmlformats.org/officeDocument/2006/relationships/hyperlink" Target="#'Fonctions conditionnelles'!A150"/></Relationships>
</file>

<file path=xl/drawings/_rels/drawing56.xml.rels><?xml version="1.0" encoding="UTF-8" standalone="yes"?>
<Relationships xmlns="http://schemas.openxmlformats.org/package/2006/relationships"><Relationship Id="rId3" Type="http://schemas.openxmlformats.org/officeDocument/2006/relationships/hyperlink" Target="#'Fonctions conditionnelles'!A1"/><Relationship Id="rId7" Type="http://schemas.openxmlformats.org/officeDocument/2006/relationships/image" Target="../media/image49.sv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48.png"/><Relationship Id="rId5" Type="http://schemas.openxmlformats.org/officeDocument/2006/relationships/image" Target="../media/image63.png"/><Relationship Id="rId4" Type="http://schemas.openxmlformats.org/officeDocument/2006/relationships/hyperlink" Target="#'Erreurs dans les formules'!A1"/></Relationships>
</file>

<file path=xl/drawings/_rels/drawing57.xml.rels><?xml version="1.0" encoding="UTF-8" standalone="yes"?>
<Relationships xmlns="http://schemas.openxmlformats.org/package/2006/relationships"><Relationship Id="rId3" Type="http://schemas.openxmlformats.org/officeDocument/2006/relationships/hyperlink" Target="#'Assistant Fonction'!A1"/><Relationship Id="rId7" Type="http://schemas.openxmlformats.org/officeDocument/2006/relationships/image" Target="../media/image49.sv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48.png"/><Relationship Id="rId5" Type="http://schemas.openxmlformats.org/officeDocument/2006/relationships/image" Target="../media/image62.svg"/><Relationship Id="rId4" Type="http://schemas.openxmlformats.org/officeDocument/2006/relationships/image" Target="../media/image61.png"/></Relationships>
</file>

<file path=xl/drawings/_rels/drawing6.xml.rels><?xml version="1.0" encoding="UTF-8" standalone="yes"?>
<Relationships xmlns="http://schemas.openxmlformats.org/package/2006/relationships"><Relationship Id="rId3" Type="http://schemas.openxmlformats.org/officeDocument/2006/relationships/hyperlink" Target="#'PAGE DE GARDE'!A1"/><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hyperlink" Target="#'PAGE DE GARDE'!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hyperlink" Target="#'PAGE DE GARDE'!A1"/><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PAGE DE GARDE'!A1"/><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emf"/><Relationship Id="rId1" Type="http://schemas.openxmlformats.org/officeDocument/2006/relationships/image" Target="../media/image35.emf"/><Relationship Id="rId4" Type="http://schemas.openxmlformats.org/officeDocument/2006/relationships/image" Target="../media/image38.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2435860</xdr:colOff>
      <xdr:row>4</xdr:row>
      <xdr:rowOff>212725</xdr:rowOff>
    </xdr:to>
    <xdr:pic>
      <xdr:nvPicPr>
        <xdr:cNvPr id="4" name="Imag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83935" cy="974725"/>
        </a:xfrm>
        <a:prstGeom prst="rect">
          <a:avLst/>
        </a:prstGeom>
      </xdr:spPr>
    </xdr:pic>
    <xdr:clientData/>
  </xdr:twoCellAnchor>
  <xdr:twoCellAnchor>
    <xdr:from>
      <xdr:col>3</xdr:col>
      <xdr:colOff>304800</xdr:colOff>
      <xdr:row>1</xdr:row>
      <xdr:rowOff>66675</xdr:rowOff>
    </xdr:from>
    <xdr:to>
      <xdr:col>3</xdr:col>
      <xdr:colOff>789432</xdr:colOff>
      <xdr:row>3</xdr:row>
      <xdr:rowOff>170307</xdr:rowOff>
    </xdr:to>
    <xdr:sp macro="" textlink="">
      <xdr:nvSpPr>
        <xdr:cNvPr id="2" name="Flèche : chevron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rot="10800000">
          <a:off x="6838950" y="257175"/>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5</xdr:row>
      <xdr:rowOff>142875</xdr:rowOff>
    </xdr:from>
    <xdr:to>
      <xdr:col>8</xdr:col>
      <xdr:colOff>476250</xdr:colOff>
      <xdr:row>17</xdr:row>
      <xdr:rowOff>57150</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9525" y="1200150"/>
          <a:ext cx="6562725" cy="220027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8</xdr:col>
      <xdr:colOff>381000</xdr:colOff>
      <xdr:row>31</xdr:row>
      <xdr:rowOff>38100</xdr:rowOff>
    </xdr:to>
    <xdr:pic>
      <xdr:nvPicPr>
        <xdr:cNvPr id="3" name="Imag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0" y="4105275"/>
          <a:ext cx="6477000" cy="19431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466725</xdr:colOff>
      <xdr:row>3</xdr:row>
      <xdr:rowOff>95250</xdr:rowOff>
    </xdr:from>
    <xdr:to>
      <xdr:col>7</xdr:col>
      <xdr:colOff>304800</xdr:colOff>
      <xdr:row>19</xdr:row>
      <xdr:rowOff>180975</xdr:rowOff>
    </xdr:to>
    <xdr:pic>
      <xdr:nvPicPr>
        <xdr:cNvPr id="2" name="Imag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466725" y="1619250"/>
          <a:ext cx="5172075" cy="31337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1</xdr:row>
      <xdr:rowOff>104775</xdr:rowOff>
    </xdr:from>
    <xdr:to>
      <xdr:col>12</xdr:col>
      <xdr:colOff>113150</xdr:colOff>
      <xdr:row>6</xdr:row>
      <xdr:rowOff>57037</xdr:rowOff>
    </xdr:to>
    <xdr:pic>
      <xdr:nvPicPr>
        <xdr:cNvPr id="4" name="Imag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57150" y="400050"/>
          <a:ext cx="9200000" cy="904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1</xdr:row>
      <xdr:rowOff>152400</xdr:rowOff>
    </xdr:from>
    <xdr:to>
      <xdr:col>5</xdr:col>
      <xdr:colOff>161925</xdr:colOff>
      <xdr:row>5</xdr:row>
      <xdr:rowOff>161925</xdr:rowOff>
    </xdr:to>
    <xdr:pic>
      <xdr:nvPicPr>
        <xdr:cNvPr id="2" name="Image 1" descr="Excel 2007: Mise en page-intr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rcRect/>
        <a:stretch>
          <a:fillRect/>
        </a:stretch>
      </xdr:blipFill>
      <xdr:spPr bwMode="auto">
        <a:xfrm>
          <a:off x="180975" y="447675"/>
          <a:ext cx="3790950" cy="7715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1</xdr:row>
      <xdr:rowOff>85725</xdr:rowOff>
    </xdr:from>
    <xdr:to>
      <xdr:col>4</xdr:col>
      <xdr:colOff>609600</xdr:colOff>
      <xdr:row>5</xdr:row>
      <xdr:rowOff>142875</xdr:rowOff>
    </xdr:to>
    <xdr:pic>
      <xdr:nvPicPr>
        <xdr:cNvPr id="2" name="Image 1" descr="Protéger vos feuilles et documents Excel 2010">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srcRect/>
        <a:stretch>
          <a:fillRect/>
        </a:stretch>
      </xdr:blipFill>
      <xdr:spPr bwMode="auto">
        <a:xfrm>
          <a:off x="190500" y="381000"/>
          <a:ext cx="3467100" cy="8191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57151</xdr:colOff>
      <xdr:row>2</xdr:row>
      <xdr:rowOff>133350</xdr:rowOff>
    </xdr:from>
    <xdr:to>
      <xdr:col>14</xdr:col>
      <xdr:colOff>628651</xdr:colOff>
      <xdr:row>26</xdr:row>
      <xdr:rowOff>1003</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6153151" y="514350"/>
          <a:ext cx="5143500" cy="44396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200026</xdr:colOff>
      <xdr:row>25</xdr:row>
      <xdr:rowOff>69898</xdr:rowOff>
    </xdr:to>
    <xdr:grpSp>
      <xdr:nvGrpSpPr>
        <xdr:cNvPr id="5" name="Groupe 4">
          <a:extLst>
            <a:ext uri="{FF2B5EF4-FFF2-40B4-BE49-F238E27FC236}">
              <a16:creationId xmlns:a16="http://schemas.microsoft.com/office/drawing/2014/main" id="{00000000-0008-0000-1500-000005000000}"/>
            </a:ext>
          </a:extLst>
        </xdr:cNvPr>
        <xdr:cNvGrpSpPr/>
      </xdr:nvGrpSpPr>
      <xdr:grpSpPr>
        <a:xfrm>
          <a:off x="0" y="19050"/>
          <a:ext cx="4772026" cy="4813348"/>
          <a:chOff x="419100" y="695325"/>
          <a:chExt cx="4772026" cy="4813348"/>
        </a:xfrm>
      </xdr:grpSpPr>
      <xdr:pic>
        <xdr:nvPicPr>
          <xdr:cNvPr id="3" name="Imag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57200" y="695325"/>
            <a:ext cx="4733333" cy="1076190"/>
          </a:xfrm>
          <a:prstGeom prst="rect">
            <a:avLst/>
          </a:prstGeom>
        </xdr:spPr>
      </xdr:pic>
      <xdr:pic>
        <xdr:nvPicPr>
          <xdr:cNvPr id="4" name="Imag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419100" y="1762125"/>
            <a:ext cx="4772026" cy="3746548"/>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657225</xdr:colOff>
      <xdr:row>24</xdr:row>
      <xdr:rowOff>18692</xdr:rowOff>
    </xdr:to>
    <xdr:grpSp>
      <xdr:nvGrpSpPr>
        <xdr:cNvPr id="5" name="Groupe 4">
          <a:extLst>
            <a:ext uri="{FF2B5EF4-FFF2-40B4-BE49-F238E27FC236}">
              <a16:creationId xmlns:a16="http://schemas.microsoft.com/office/drawing/2014/main" id="{00000000-0008-0000-1600-000005000000}"/>
            </a:ext>
          </a:extLst>
        </xdr:cNvPr>
        <xdr:cNvGrpSpPr/>
      </xdr:nvGrpSpPr>
      <xdr:grpSpPr>
        <a:xfrm>
          <a:off x="0" y="0"/>
          <a:ext cx="5229225" cy="4590692"/>
          <a:chOff x="10648950" y="2476500"/>
          <a:chExt cx="5229225" cy="4590692"/>
        </a:xfrm>
      </xdr:grpSpPr>
      <xdr:pic>
        <xdr:nvPicPr>
          <xdr:cNvPr id="3" name="Imag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0668000" y="2476500"/>
            <a:ext cx="5180952" cy="1742857"/>
          </a:xfrm>
          <a:prstGeom prst="rect">
            <a:avLst/>
          </a:prstGeom>
        </xdr:spPr>
      </xdr:pic>
      <xdr:pic>
        <xdr:nvPicPr>
          <xdr:cNvPr id="4" name="Imag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0648950" y="4200525"/>
            <a:ext cx="5229225" cy="2866667"/>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177681</xdr:colOff>
      <xdr:row>34</xdr:row>
      <xdr:rowOff>27514</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5511681" cy="65045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504826</xdr:colOff>
      <xdr:row>3</xdr:row>
      <xdr:rowOff>104776</xdr:rowOff>
    </xdr:from>
    <xdr:to>
      <xdr:col>15</xdr:col>
      <xdr:colOff>201234</xdr:colOff>
      <xdr:row>28</xdr:row>
      <xdr:rowOff>85726</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838826" y="676276"/>
          <a:ext cx="5792408" cy="4743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0</xdr:row>
      <xdr:rowOff>0</xdr:rowOff>
    </xdr:from>
    <xdr:to>
      <xdr:col>9</xdr:col>
      <xdr:colOff>494157</xdr:colOff>
      <xdr:row>1</xdr:row>
      <xdr:rowOff>189357</xdr:rowOff>
    </xdr:to>
    <xdr:sp macro="" textlink="">
      <xdr:nvSpPr>
        <xdr:cNvPr id="2" name="Flèche : chevr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800000">
          <a:off x="6867525"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508398</xdr:colOff>
      <xdr:row>30</xdr:row>
      <xdr:rowOff>142875</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5842398" cy="5857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xdr:colOff>
      <xdr:row>26</xdr:row>
      <xdr:rowOff>88261</xdr:rowOff>
    </xdr:to>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91150" cy="50412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464715</xdr:colOff>
      <xdr:row>32</xdr:row>
      <xdr:rowOff>9525</xdr:rowOff>
    </xdr:to>
    <xdr:pic>
      <xdr:nvPicPr>
        <xdr:cNvPr id="2" name="Imag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5798715" cy="61055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176293</xdr:colOff>
      <xdr:row>26</xdr:row>
      <xdr:rowOff>114301</xdr:rowOff>
    </xdr:to>
    <xdr:pic>
      <xdr:nvPicPr>
        <xdr:cNvPr id="2" name="Imag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1"/>
          <a:ext cx="4748293" cy="5067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685800</xdr:colOff>
      <xdr:row>6</xdr:row>
      <xdr:rowOff>180975</xdr:rowOff>
    </xdr:from>
    <xdr:to>
      <xdr:col>16</xdr:col>
      <xdr:colOff>133350</xdr:colOff>
      <xdr:row>32</xdr:row>
      <xdr:rowOff>142875</xdr:rowOff>
    </xdr:to>
    <xdr:pic>
      <xdr:nvPicPr>
        <xdr:cNvPr id="2" name="Picture 2">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5800" y="1323975"/>
          <a:ext cx="4019550" cy="491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342900</xdr:colOff>
      <xdr:row>2</xdr:row>
      <xdr:rowOff>152400</xdr:rowOff>
    </xdr:from>
    <xdr:to>
      <xdr:col>9</xdr:col>
      <xdr:colOff>647700</xdr:colOff>
      <xdr:row>5</xdr:row>
      <xdr:rowOff>342900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bwMode="auto">
        <a:xfrm>
          <a:off x="5886450" y="438150"/>
          <a:ext cx="1828800" cy="885825"/>
        </a:xfrm>
        <a:prstGeom prst="cloudCallout">
          <a:avLst>
            <a:gd name="adj1" fmla="val -74856"/>
            <a:gd name="adj2" fmla="val 70236"/>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0" anchor="t" upright="1"/>
        <a:lstStyle/>
        <a:p>
          <a:pPr algn="ctr" rtl="0">
            <a:defRPr sz="1000"/>
          </a:pPr>
          <a:r>
            <a:rPr lang="fr-FR" sz="1000" b="0" i="0" u="none" strike="noStrike" baseline="0">
              <a:solidFill>
                <a:srgbClr val="000000"/>
              </a:solidFill>
              <a:latin typeface="Arial"/>
              <a:cs typeface="Arial"/>
            </a:rPr>
            <a:t>Placer les bonnes formules sur la première ligne</a:t>
          </a:r>
        </a:p>
      </xdr:txBody>
    </xdr:sp>
    <xdr:clientData/>
  </xdr:twoCellAnchor>
  <xdr:twoCellAnchor>
    <xdr:from>
      <xdr:col>7</xdr:col>
      <xdr:colOff>600075</xdr:colOff>
      <xdr:row>5</xdr:row>
      <xdr:rowOff>190500</xdr:rowOff>
    </xdr:from>
    <xdr:to>
      <xdr:col>9</xdr:col>
      <xdr:colOff>552450</xdr:colOff>
      <xdr:row>7</xdr:row>
      <xdr:rowOff>114300</xdr:rowOff>
    </xdr:to>
    <xdr:sp macro="" textlink="">
      <xdr:nvSpPr>
        <xdr:cNvPr id="3" name="AutoShape 2">
          <a:extLst>
            <a:ext uri="{FF2B5EF4-FFF2-40B4-BE49-F238E27FC236}">
              <a16:creationId xmlns:a16="http://schemas.microsoft.com/office/drawing/2014/main" id="{00000000-0008-0000-2200-000003000000}"/>
            </a:ext>
          </a:extLst>
        </xdr:cNvPr>
        <xdr:cNvSpPr>
          <a:spLocks noChangeArrowheads="1"/>
        </xdr:cNvSpPr>
      </xdr:nvSpPr>
      <xdr:spPr bwMode="auto">
        <a:xfrm>
          <a:off x="6143625" y="1171575"/>
          <a:ext cx="1476375" cy="657225"/>
        </a:xfrm>
        <a:prstGeom prst="cloudCallout">
          <a:avLst>
            <a:gd name="adj1" fmla="val -91292"/>
            <a:gd name="adj2" fmla="val 3166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0" anchor="t" upright="1"/>
        <a:lstStyle/>
        <a:p>
          <a:pPr algn="ctr" rtl="0">
            <a:defRPr sz="1000"/>
          </a:pPr>
          <a:r>
            <a:rPr lang="fr-FR" sz="1000" b="0" i="0" u="none" strike="noStrike" baseline="0">
              <a:solidFill>
                <a:srgbClr val="000000"/>
              </a:solidFill>
              <a:latin typeface="Arial"/>
              <a:cs typeface="Arial"/>
            </a:rPr>
            <a:t>Puis recopier vers le bas</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161925</xdr:colOff>
      <xdr:row>5</xdr:row>
      <xdr:rowOff>28575</xdr:rowOff>
    </xdr:from>
    <xdr:to>
      <xdr:col>17</xdr:col>
      <xdr:colOff>151449</xdr:colOff>
      <xdr:row>44</xdr:row>
      <xdr:rowOff>84789</xdr:rowOff>
    </xdr:to>
    <xdr:pic>
      <xdr:nvPicPr>
        <xdr:cNvPr id="2" name="Imag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5495925" y="981075"/>
          <a:ext cx="7609524" cy="7485714"/>
        </a:xfrm>
        <a:prstGeom prst="rect">
          <a:avLst/>
        </a:prstGeom>
      </xdr:spPr>
    </xdr:pic>
    <xdr:clientData/>
  </xdr:twoCellAnchor>
  <xdr:twoCellAnchor editAs="oneCell">
    <xdr:from>
      <xdr:col>4</xdr:col>
      <xdr:colOff>542925</xdr:colOff>
      <xdr:row>39</xdr:row>
      <xdr:rowOff>0</xdr:rowOff>
    </xdr:from>
    <xdr:to>
      <xdr:col>10</xdr:col>
      <xdr:colOff>28068</xdr:colOff>
      <xdr:row>46</xdr:row>
      <xdr:rowOff>142690</xdr:rowOff>
    </xdr:to>
    <xdr:pic>
      <xdr:nvPicPr>
        <xdr:cNvPr id="3" name="Imag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3590925" y="7429500"/>
          <a:ext cx="4057143" cy="147619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299357</xdr:colOff>
      <xdr:row>3</xdr:row>
      <xdr:rowOff>136071</xdr:rowOff>
    </xdr:from>
    <xdr:to>
      <xdr:col>11</xdr:col>
      <xdr:colOff>755643</xdr:colOff>
      <xdr:row>44</xdr:row>
      <xdr:rowOff>1761</xdr:rowOff>
    </xdr:to>
    <xdr:pic>
      <xdr:nvPicPr>
        <xdr:cNvPr id="2" name="Imag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823357" y="707571"/>
          <a:ext cx="7314286" cy="7676190"/>
        </a:xfrm>
        <a:prstGeom prst="rect">
          <a:avLst/>
        </a:prstGeom>
      </xdr:spPr>
    </xdr:pic>
    <xdr:clientData/>
  </xdr:twoCellAnchor>
  <xdr:twoCellAnchor editAs="oneCell">
    <xdr:from>
      <xdr:col>0</xdr:col>
      <xdr:colOff>0</xdr:colOff>
      <xdr:row>41</xdr:row>
      <xdr:rowOff>0</xdr:rowOff>
    </xdr:from>
    <xdr:to>
      <xdr:col>6</xdr:col>
      <xdr:colOff>275619</xdr:colOff>
      <xdr:row>51</xdr:row>
      <xdr:rowOff>152143</xdr:rowOff>
    </xdr:to>
    <xdr:pic>
      <xdr:nvPicPr>
        <xdr:cNvPr id="3" name="Imag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7810500"/>
          <a:ext cx="4847619" cy="20571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1</xdr:row>
      <xdr:rowOff>9525</xdr:rowOff>
    </xdr:from>
    <xdr:to>
      <xdr:col>3</xdr:col>
      <xdr:colOff>314325</xdr:colOff>
      <xdr:row>8</xdr:row>
      <xdr:rowOff>114300</xdr:rowOff>
    </xdr:to>
    <xdr:pic>
      <xdr:nvPicPr>
        <xdr:cNvPr id="2" name="Image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cstate="print"/>
        <a:srcRect/>
        <a:stretch>
          <a:fillRect/>
        </a:stretch>
      </xdr:blipFill>
      <xdr:spPr bwMode="auto">
        <a:xfrm>
          <a:off x="19050" y="200025"/>
          <a:ext cx="2581275" cy="14382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457200</xdr:colOff>
      <xdr:row>12</xdr:row>
      <xdr:rowOff>0</xdr:rowOff>
    </xdr:to>
    <xdr:pic>
      <xdr:nvPicPr>
        <xdr:cNvPr id="3" name="Image 2">
          <a:extLst>
            <a:ext uri="{FF2B5EF4-FFF2-40B4-BE49-F238E27FC236}">
              <a16:creationId xmlns:a16="http://schemas.microsoft.com/office/drawing/2014/main" id="{00000000-0008-0000-3400-000003000000}"/>
            </a:ext>
          </a:extLst>
        </xdr:cNvPr>
        <xdr:cNvPicPr/>
      </xdr:nvPicPr>
      <xdr:blipFill>
        <a:blip xmlns:r="http://schemas.openxmlformats.org/officeDocument/2006/relationships" r:embed="rId1" cstate="print"/>
        <a:srcRect/>
        <a:stretch>
          <a:fillRect/>
        </a:stretch>
      </xdr:blipFill>
      <xdr:spPr bwMode="auto">
        <a:xfrm>
          <a:off x="0" y="0"/>
          <a:ext cx="4267200" cy="2286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3</xdr:row>
      <xdr:rowOff>76201</xdr:rowOff>
    </xdr:from>
    <xdr:to>
      <xdr:col>2</xdr:col>
      <xdr:colOff>495300</xdr:colOff>
      <xdr:row>9</xdr:row>
      <xdr:rowOff>133351</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28575" y="647701"/>
          <a:ext cx="1990725" cy="1200150"/>
        </a:xfrm>
        <a:prstGeom prst="rect">
          <a:avLst/>
        </a:prstGeom>
        <a:noFill/>
        <a:ln w="9525">
          <a:noFill/>
          <a:miter lim="800000"/>
          <a:headEnd/>
          <a:tailEnd/>
        </a:ln>
      </xdr:spPr>
    </xdr:pic>
    <xdr:clientData/>
  </xdr:twoCellAnchor>
  <xdr:twoCellAnchor editAs="oneCell">
    <xdr:from>
      <xdr:col>1</xdr:col>
      <xdr:colOff>714375</xdr:colOff>
      <xdr:row>13</xdr:row>
      <xdr:rowOff>0</xdr:rowOff>
    </xdr:from>
    <xdr:to>
      <xdr:col>8</xdr:col>
      <xdr:colOff>285750</xdr:colOff>
      <xdr:row>19</xdr:row>
      <xdr:rowOff>133350</xdr:rowOff>
    </xdr:to>
    <xdr:pic>
      <xdr:nvPicPr>
        <xdr:cNvPr id="3" name="Imag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rcRect/>
        <a:stretch>
          <a:fillRect/>
        </a:stretch>
      </xdr:blipFill>
      <xdr:spPr bwMode="auto">
        <a:xfrm>
          <a:off x="1476375" y="3419475"/>
          <a:ext cx="4905375" cy="1276350"/>
        </a:xfrm>
        <a:prstGeom prst="rect">
          <a:avLst/>
        </a:prstGeom>
        <a:noFill/>
        <a:ln w="9525">
          <a:noFill/>
          <a:miter lim="800000"/>
          <a:headEnd/>
          <a:tailEnd/>
        </a:ln>
      </xdr:spPr>
    </xdr:pic>
    <xdr:clientData/>
  </xdr:twoCellAnchor>
  <xdr:twoCellAnchor>
    <xdr:from>
      <xdr:col>9</xdr:col>
      <xdr:colOff>0</xdr:colOff>
      <xdr:row>0</xdr:row>
      <xdr:rowOff>0</xdr:rowOff>
    </xdr:from>
    <xdr:to>
      <xdr:col>9</xdr:col>
      <xdr:colOff>484632</xdr:colOff>
      <xdr:row>1</xdr:row>
      <xdr:rowOff>189357</xdr:rowOff>
    </xdr:to>
    <xdr:sp macro="" textlink="">
      <xdr:nvSpPr>
        <xdr:cNvPr id="4" name="Flèche : chevron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85725</xdr:colOff>
      <xdr:row>9</xdr:row>
      <xdr:rowOff>123825</xdr:rowOff>
    </xdr:to>
    <xdr:pic>
      <xdr:nvPicPr>
        <xdr:cNvPr id="3" name="Image 2">
          <a:extLst>
            <a:ext uri="{FF2B5EF4-FFF2-40B4-BE49-F238E27FC236}">
              <a16:creationId xmlns:a16="http://schemas.microsoft.com/office/drawing/2014/main" id="{00000000-0008-0000-3500-000003000000}"/>
            </a:ext>
          </a:extLst>
        </xdr:cNvPr>
        <xdr:cNvPicPr/>
      </xdr:nvPicPr>
      <xdr:blipFill>
        <a:blip xmlns:r="http://schemas.openxmlformats.org/officeDocument/2006/relationships" r:embed="rId1" cstate="print"/>
        <a:srcRect/>
        <a:stretch>
          <a:fillRect/>
        </a:stretch>
      </xdr:blipFill>
      <xdr:spPr bwMode="auto">
        <a:xfrm>
          <a:off x="0" y="0"/>
          <a:ext cx="4657725" cy="18383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142875</xdr:colOff>
      <xdr:row>13</xdr:row>
      <xdr:rowOff>76200</xdr:rowOff>
    </xdr:from>
    <xdr:to>
      <xdr:col>13</xdr:col>
      <xdr:colOff>352425</xdr:colOff>
      <xdr:row>26</xdr:row>
      <xdr:rowOff>38100</xdr:rowOff>
    </xdr:to>
    <xdr:sp macro="" textlink="">
      <xdr:nvSpPr>
        <xdr:cNvPr id="2" name="Texte 1">
          <a:extLst>
            <a:ext uri="{FF2B5EF4-FFF2-40B4-BE49-F238E27FC236}">
              <a16:creationId xmlns:a16="http://schemas.microsoft.com/office/drawing/2014/main" id="{00000000-0008-0000-3700-000002000000}"/>
            </a:ext>
          </a:extLst>
        </xdr:cNvPr>
        <xdr:cNvSpPr txBox="1">
          <a:spLocks noChangeArrowheads="1"/>
        </xdr:cNvSpPr>
      </xdr:nvSpPr>
      <xdr:spPr bwMode="auto">
        <a:xfrm>
          <a:off x="5448300" y="2657475"/>
          <a:ext cx="3743325" cy="2066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L'entreprise informatique SOFTDATA alloue à ses différents services un budget d'achat de fournitures de 2500 € pour l'année</a:t>
          </a:r>
        </a:p>
        <a:p>
          <a:pPr algn="l" rtl="0">
            <a:defRPr sz="1000"/>
          </a:pPr>
          <a:r>
            <a:rPr lang="fr-FR" sz="1000" b="0" i="0" u="none" strike="noStrike" baseline="0">
              <a:solidFill>
                <a:srgbClr val="000000"/>
              </a:solidFill>
              <a:latin typeface="Arial"/>
              <a:cs typeface="Arial"/>
            </a:rPr>
            <a:t>Le budget accordé à un service se fait au prorata de son effectif. </a:t>
          </a:r>
        </a:p>
        <a:p>
          <a:pPr algn="l" rtl="0">
            <a:defRPr sz="1000"/>
          </a:pPr>
          <a:r>
            <a:rPr lang="fr-FR" sz="1000" b="0" i="0" u="none" strike="noStrike" baseline="0">
              <a:solidFill>
                <a:srgbClr val="000000"/>
              </a:solidFill>
              <a:latin typeface="Arial"/>
              <a:cs typeface="Arial"/>
            </a:rPr>
            <a:t>Calculez le budget de chaque service en pourcentage et en euros.</a:t>
          </a:r>
        </a:p>
        <a:p>
          <a:pPr algn="l" rtl="0">
            <a:defRPr sz="1000"/>
          </a:pPr>
          <a:r>
            <a:rPr lang="fr-FR" sz="1000" b="0" i="0" u="none" strike="noStrike" baseline="0">
              <a:solidFill>
                <a:srgbClr val="000000"/>
              </a:solidFill>
              <a:latin typeface="Arial"/>
              <a:cs typeface="Arial"/>
            </a:rPr>
            <a:t>Faîtes apparaître la date du dernier achat dans la cellule G4.</a:t>
          </a:r>
        </a:p>
        <a:p>
          <a:pPr algn="l" rtl="0">
            <a:defRPr sz="1000"/>
          </a:pPr>
          <a:r>
            <a:rPr lang="fr-FR" sz="1000" b="0" i="0" u="none" strike="noStrike" baseline="0">
              <a:solidFill>
                <a:srgbClr val="000000"/>
              </a:solidFill>
              <a:latin typeface="Arial"/>
              <a:cs typeface="Arial"/>
            </a:rPr>
            <a:t>Calculez la part de budget déjà consommée ainsi que le pourcentage que cela représente par rapport au budget alloué.</a:t>
          </a:r>
        </a:p>
        <a:p>
          <a:pPr algn="l" rtl="0">
            <a:defRPr sz="1000"/>
          </a:pPr>
          <a:r>
            <a:rPr lang="fr-FR" sz="1000" b="0" i="0" u="none" strike="noStrike" baseline="0">
              <a:solidFill>
                <a:srgbClr val="000000"/>
              </a:solidFill>
              <a:latin typeface="Arial"/>
              <a:cs typeface="Arial"/>
            </a:rPr>
            <a:t>Calculez le budget restant ainsi que le nombre de commandes passées par chaque service.</a:t>
          </a:r>
        </a:p>
        <a:p>
          <a:pPr algn="l" rtl="0">
            <a:defRPr sz="1000"/>
          </a:pPr>
          <a:r>
            <a:rPr lang="fr-FR" sz="1000" b="0" i="0" u="none" strike="noStrike" baseline="0">
              <a:solidFill>
                <a:srgbClr val="000000"/>
              </a:solidFill>
              <a:latin typeface="Arial"/>
              <a:cs typeface="Arial"/>
            </a:rPr>
            <a:t>Ajoutez quelques achats pour vérifier le fonctionnement des formules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57150</xdr:colOff>
      <xdr:row>8</xdr:row>
      <xdr:rowOff>200025</xdr:rowOff>
    </xdr:from>
    <xdr:to>
      <xdr:col>9</xdr:col>
      <xdr:colOff>95250</xdr:colOff>
      <xdr:row>10</xdr:row>
      <xdr:rowOff>47625</xdr:rowOff>
    </xdr:to>
    <xdr:grpSp>
      <xdr:nvGrpSpPr>
        <xdr:cNvPr id="2" name="Groupe 1">
          <a:extLst>
            <a:ext uri="{FF2B5EF4-FFF2-40B4-BE49-F238E27FC236}">
              <a16:creationId xmlns:a16="http://schemas.microsoft.com/office/drawing/2014/main" id="{00000000-0008-0000-3C00-000002000000}"/>
            </a:ext>
          </a:extLst>
        </xdr:cNvPr>
        <xdr:cNvGrpSpPr/>
      </xdr:nvGrpSpPr>
      <xdr:grpSpPr>
        <a:xfrm>
          <a:off x="3419475" y="2085975"/>
          <a:ext cx="2466975" cy="266700"/>
          <a:chOff x="3352800" y="1866900"/>
          <a:chExt cx="2466975" cy="266700"/>
        </a:xfrm>
      </xdr:grpSpPr>
      <xdr:cxnSp macro="">
        <xdr:nvCxnSpPr>
          <xdr:cNvPr id="3" name="Connecteur droit 2">
            <a:extLst>
              <a:ext uri="{FF2B5EF4-FFF2-40B4-BE49-F238E27FC236}">
                <a16:creationId xmlns:a16="http://schemas.microsoft.com/office/drawing/2014/main" id="{00000000-0008-0000-3C00-000003000000}"/>
              </a:ext>
            </a:extLst>
          </xdr:cNvPr>
          <xdr:cNvCxnSpPr/>
        </xdr:nvCxnSpPr>
        <xdr:spPr bwMode="auto">
          <a:xfrm>
            <a:off x="3352800" y="1866900"/>
            <a:ext cx="0" cy="266700"/>
          </a:xfrm>
          <a:prstGeom prst="line">
            <a:avLst/>
          </a:prstGeom>
          <a:ln w="28575">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xnSp macro="">
        <xdr:nvCxnSpPr>
          <xdr:cNvPr id="4" name="Connecteur droit 3">
            <a:extLst>
              <a:ext uri="{FF2B5EF4-FFF2-40B4-BE49-F238E27FC236}">
                <a16:creationId xmlns:a16="http://schemas.microsoft.com/office/drawing/2014/main" id="{00000000-0008-0000-3C00-000004000000}"/>
              </a:ext>
            </a:extLst>
          </xdr:cNvPr>
          <xdr:cNvCxnSpPr/>
        </xdr:nvCxnSpPr>
        <xdr:spPr bwMode="auto">
          <a:xfrm>
            <a:off x="4524375" y="1866900"/>
            <a:ext cx="0" cy="266700"/>
          </a:xfrm>
          <a:prstGeom prst="line">
            <a:avLst/>
          </a:prstGeom>
          <a:ln w="28575">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xnSp macro="">
        <xdr:nvCxnSpPr>
          <xdr:cNvPr id="5" name="Connecteur droit 4">
            <a:extLst>
              <a:ext uri="{FF2B5EF4-FFF2-40B4-BE49-F238E27FC236}">
                <a16:creationId xmlns:a16="http://schemas.microsoft.com/office/drawing/2014/main" id="{00000000-0008-0000-3C00-000005000000}"/>
              </a:ext>
            </a:extLst>
          </xdr:cNvPr>
          <xdr:cNvCxnSpPr/>
        </xdr:nvCxnSpPr>
        <xdr:spPr bwMode="auto">
          <a:xfrm flipV="1">
            <a:off x="3352800" y="2009775"/>
            <a:ext cx="2466975" cy="9525"/>
          </a:xfrm>
          <a:prstGeom prst="line">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6">
                <a:lumMod val="60000"/>
                <a:lumOff val="4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6</xdr:col>
      <xdr:colOff>57150</xdr:colOff>
      <xdr:row>20</xdr:row>
      <xdr:rowOff>219075</xdr:rowOff>
    </xdr:from>
    <xdr:to>
      <xdr:col>9</xdr:col>
      <xdr:colOff>95250</xdr:colOff>
      <xdr:row>22</xdr:row>
      <xdr:rowOff>9525</xdr:rowOff>
    </xdr:to>
    <xdr:grpSp>
      <xdr:nvGrpSpPr>
        <xdr:cNvPr id="6" name="Groupe 5">
          <a:extLst>
            <a:ext uri="{FF2B5EF4-FFF2-40B4-BE49-F238E27FC236}">
              <a16:creationId xmlns:a16="http://schemas.microsoft.com/office/drawing/2014/main" id="{00000000-0008-0000-3C00-000006000000}"/>
            </a:ext>
          </a:extLst>
        </xdr:cNvPr>
        <xdr:cNvGrpSpPr/>
      </xdr:nvGrpSpPr>
      <xdr:grpSpPr>
        <a:xfrm>
          <a:off x="3419475" y="4924425"/>
          <a:ext cx="2466975" cy="266700"/>
          <a:chOff x="3352800" y="1866900"/>
          <a:chExt cx="2466975" cy="266700"/>
        </a:xfrm>
      </xdr:grpSpPr>
      <xdr:cxnSp macro="">
        <xdr:nvCxnSpPr>
          <xdr:cNvPr id="7" name="Connecteur droit 6">
            <a:extLst>
              <a:ext uri="{FF2B5EF4-FFF2-40B4-BE49-F238E27FC236}">
                <a16:creationId xmlns:a16="http://schemas.microsoft.com/office/drawing/2014/main" id="{00000000-0008-0000-3C00-000007000000}"/>
              </a:ext>
            </a:extLst>
          </xdr:cNvPr>
          <xdr:cNvCxnSpPr/>
        </xdr:nvCxnSpPr>
        <xdr:spPr bwMode="auto">
          <a:xfrm>
            <a:off x="3352800" y="1866900"/>
            <a:ext cx="0" cy="266700"/>
          </a:xfrm>
          <a:prstGeom prst="line">
            <a:avLst/>
          </a:prstGeom>
          <a:ln w="28575">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xnSp macro="">
        <xdr:nvCxnSpPr>
          <xdr:cNvPr id="8" name="Connecteur droit 7">
            <a:extLst>
              <a:ext uri="{FF2B5EF4-FFF2-40B4-BE49-F238E27FC236}">
                <a16:creationId xmlns:a16="http://schemas.microsoft.com/office/drawing/2014/main" id="{00000000-0008-0000-3C00-000008000000}"/>
              </a:ext>
            </a:extLst>
          </xdr:cNvPr>
          <xdr:cNvCxnSpPr/>
        </xdr:nvCxnSpPr>
        <xdr:spPr bwMode="auto">
          <a:xfrm>
            <a:off x="4524375" y="1866900"/>
            <a:ext cx="0" cy="266700"/>
          </a:xfrm>
          <a:prstGeom prst="line">
            <a:avLst/>
          </a:prstGeom>
          <a:ln w="28575">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xnSp macro="">
        <xdr:nvCxnSpPr>
          <xdr:cNvPr id="9" name="Connecteur droit 8">
            <a:extLst>
              <a:ext uri="{FF2B5EF4-FFF2-40B4-BE49-F238E27FC236}">
                <a16:creationId xmlns:a16="http://schemas.microsoft.com/office/drawing/2014/main" id="{00000000-0008-0000-3C00-000009000000}"/>
              </a:ext>
            </a:extLst>
          </xdr:cNvPr>
          <xdr:cNvCxnSpPr/>
        </xdr:nvCxnSpPr>
        <xdr:spPr bwMode="auto">
          <a:xfrm flipV="1">
            <a:off x="3352800" y="2009775"/>
            <a:ext cx="2466975" cy="9525"/>
          </a:xfrm>
          <a:prstGeom prst="line">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6">
                <a:lumMod val="60000"/>
                <a:lumOff val="4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8</xdr:col>
      <xdr:colOff>685800</xdr:colOff>
      <xdr:row>21</xdr:row>
      <xdr:rowOff>0</xdr:rowOff>
    </xdr:from>
    <xdr:to>
      <xdr:col>8</xdr:col>
      <xdr:colOff>685800</xdr:colOff>
      <xdr:row>22</xdr:row>
      <xdr:rowOff>28575</xdr:rowOff>
    </xdr:to>
    <xdr:cxnSp macro="">
      <xdr:nvCxnSpPr>
        <xdr:cNvPr id="10" name="Connecteur droit 9">
          <a:extLst>
            <a:ext uri="{FF2B5EF4-FFF2-40B4-BE49-F238E27FC236}">
              <a16:creationId xmlns:a16="http://schemas.microsoft.com/office/drawing/2014/main" id="{00000000-0008-0000-3C00-00000A000000}"/>
            </a:ext>
          </a:extLst>
        </xdr:cNvPr>
        <xdr:cNvCxnSpPr/>
      </xdr:nvCxnSpPr>
      <xdr:spPr bwMode="auto">
        <a:xfrm>
          <a:off x="5743575" y="4943475"/>
          <a:ext cx="0" cy="266700"/>
        </a:xfrm>
        <a:prstGeom prst="line">
          <a:avLst/>
        </a:prstGeom>
        <a:ln w="28575">
          <a:headEnd type="none" w="med" len="med"/>
          <a:tailEnd type="none" w="med" len="med"/>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285750</xdr:colOff>
      <xdr:row>2</xdr:row>
      <xdr:rowOff>200025</xdr:rowOff>
    </xdr:from>
    <xdr:to>
      <xdr:col>7</xdr:col>
      <xdr:colOff>419100</xdr:colOff>
      <xdr:row>3</xdr:row>
      <xdr:rowOff>209550</xdr:rowOff>
    </xdr:to>
    <xdr:sp macro="" textlink="">
      <xdr:nvSpPr>
        <xdr:cNvPr id="2" name="Rectangle 1">
          <a:extLst>
            <a:ext uri="{FF2B5EF4-FFF2-40B4-BE49-F238E27FC236}">
              <a16:creationId xmlns:a16="http://schemas.microsoft.com/office/drawing/2014/main" id="{00000000-0008-0000-3D00-000002000000}"/>
            </a:ext>
          </a:extLst>
        </xdr:cNvPr>
        <xdr:cNvSpPr>
          <a:spLocks noChangeArrowheads="1"/>
        </xdr:cNvSpPr>
      </xdr:nvSpPr>
      <xdr:spPr bwMode="auto">
        <a:xfrm>
          <a:off x="3876675" y="962025"/>
          <a:ext cx="2590800" cy="3905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fr-FR" sz="900" b="0" i="0" u="none" strike="noStrike" baseline="0">
              <a:solidFill>
                <a:srgbClr val="000000"/>
              </a:solidFill>
              <a:latin typeface="Helv"/>
            </a:rPr>
            <a:t>Ecrire Oui ou Non dans la colonne dépassement selon la valeur des dépenses réelles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104775</xdr:colOff>
      <xdr:row>12</xdr:row>
      <xdr:rowOff>190500</xdr:rowOff>
    </xdr:from>
    <xdr:to>
      <xdr:col>9</xdr:col>
      <xdr:colOff>9525</xdr:colOff>
      <xdr:row>17</xdr:row>
      <xdr:rowOff>0</xdr:rowOff>
    </xdr:to>
    <xdr:sp macro="" textlink="">
      <xdr:nvSpPr>
        <xdr:cNvPr id="2" name="Rectangle 1">
          <a:extLst>
            <a:ext uri="{FF2B5EF4-FFF2-40B4-BE49-F238E27FC236}">
              <a16:creationId xmlns:a16="http://schemas.microsoft.com/office/drawing/2014/main" id="{00000000-0008-0000-3F00-000002000000}"/>
            </a:ext>
          </a:extLst>
        </xdr:cNvPr>
        <xdr:cNvSpPr>
          <a:spLocks noChangeArrowheads="1"/>
        </xdr:cNvSpPr>
      </xdr:nvSpPr>
      <xdr:spPr bwMode="auto">
        <a:xfrm>
          <a:off x="400050" y="2933700"/>
          <a:ext cx="5848350" cy="952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fr-FR" sz="900" b="1" i="0" u="sng" strike="noStrike" baseline="0">
              <a:solidFill>
                <a:srgbClr val="000000"/>
              </a:solidFill>
              <a:latin typeface="Helv"/>
            </a:rPr>
            <a:t>Règles</a:t>
          </a:r>
          <a:r>
            <a:rPr lang="fr-FR" sz="900" b="0" i="0" u="none" strike="noStrike" baseline="0">
              <a:solidFill>
                <a:srgbClr val="000000"/>
              </a:solidFill>
              <a:latin typeface="Helv"/>
            </a:rPr>
            <a:t> :</a:t>
          </a:r>
        </a:p>
        <a:p>
          <a:pPr algn="l" rtl="0">
            <a:defRPr sz="1000"/>
          </a:pPr>
          <a:r>
            <a:rPr lang="fr-FR" sz="900" b="0" i="0" u="none" strike="noStrike" baseline="0">
              <a:solidFill>
                <a:srgbClr val="000000"/>
              </a:solidFill>
              <a:latin typeface="Helv"/>
            </a:rPr>
            <a:t>Calculer la moyenne de chaque éleve</a:t>
          </a:r>
        </a:p>
        <a:p>
          <a:pPr algn="l" rtl="0">
            <a:defRPr sz="1000"/>
          </a:pPr>
          <a:r>
            <a:rPr lang="fr-FR" sz="900" b="0" i="0" u="none" strike="noStrike" baseline="0">
              <a:solidFill>
                <a:srgbClr val="000000"/>
              </a:solidFill>
              <a:latin typeface="Helv"/>
            </a:rPr>
            <a:t>Exprimer si sa position est :"SUP", "EGAL", ou "INF" par rapport à la moyenne de la classe (qui est à calculer)</a:t>
          </a:r>
        </a:p>
        <a:p>
          <a:pPr algn="l" rtl="0">
            <a:defRPr sz="1000"/>
          </a:pPr>
          <a:r>
            <a:rPr lang="fr-FR" sz="900" b="0" i="0" u="none" strike="noStrike" baseline="0">
              <a:solidFill>
                <a:srgbClr val="000000"/>
              </a:solidFill>
              <a:latin typeface="Helv"/>
            </a:rPr>
            <a:t>Donner le classement de chacun en utilisant la fonction "RANG" à chercher dans la liste des fonctions d'Excel</a:t>
          </a:r>
        </a:p>
        <a:p>
          <a:pPr algn="l" rtl="0">
            <a:defRPr sz="1000"/>
          </a:pPr>
          <a:r>
            <a:rPr lang="fr-FR" sz="900" b="0" i="0" u="none" strike="noStrike" baseline="0">
              <a:solidFill>
                <a:srgbClr val="000000"/>
              </a:solidFill>
              <a:latin typeface="Helv"/>
            </a:rPr>
            <a:t>Dans la colonne meilleur faire remarquer par un texte quel est le meilleur élève</a:t>
          </a:r>
        </a:p>
        <a:p>
          <a:pPr algn="l" rtl="0">
            <a:defRPr sz="1000"/>
          </a:pPr>
          <a:r>
            <a:rPr lang="fr-FR" sz="900" b="0" i="0" u="none" strike="noStrike" baseline="0">
              <a:solidFill>
                <a:srgbClr val="000000"/>
              </a:solidFill>
              <a:latin typeface="Helv"/>
            </a:rPr>
            <a:t>Calculer la meilleure moyenne ainsi que la plus faible et l'écart entre les deux</a:t>
          </a:r>
        </a:p>
      </xdr:txBody>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47625</xdr:colOff>
          <xdr:row>54</xdr:row>
          <xdr:rowOff>57150</xdr:rowOff>
        </xdr:from>
        <xdr:to>
          <xdr:col>4</xdr:col>
          <xdr:colOff>561975</xdr:colOff>
          <xdr:row>61</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4200-0000019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86</xdr:row>
          <xdr:rowOff>133350</xdr:rowOff>
        </xdr:from>
        <xdr:to>
          <xdr:col>4</xdr:col>
          <xdr:colOff>533400</xdr:colOff>
          <xdr:row>96</xdr:row>
          <xdr:rowOff>66675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4200-0000029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116</xdr:row>
          <xdr:rowOff>76200</xdr:rowOff>
        </xdr:from>
        <xdr:to>
          <xdr:col>4</xdr:col>
          <xdr:colOff>533400</xdr:colOff>
          <xdr:row>130</xdr:row>
          <xdr:rowOff>57150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4200-0000039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28575</xdr:colOff>
          <xdr:row>150</xdr:row>
          <xdr:rowOff>114300</xdr:rowOff>
        </xdr:from>
        <xdr:to>
          <xdr:col>4</xdr:col>
          <xdr:colOff>504825</xdr:colOff>
          <xdr:row>160</xdr:row>
          <xdr:rowOff>9525</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4200-0000049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381000</xdr:colOff>
      <xdr:row>0</xdr:row>
      <xdr:rowOff>133350</xdr:rowOff>
    </xdr:from>
    <xdr:to>
      <xdr:col>12</xdr:col>
      <xdr:colOff>542925</xdr:colOff>
      <xdr:row>26</xdr:row>
      <xdr:rowOff>0</xdr:rowOff>
    </xdr:to>
    <xdr:graphicFrame macro="">
      <xdr:nvGraphicFramePr>
        <xdr:cNvPr id="6" name="Diagramme 5">
          <a:extLst>
            <a:ext uri="{FF2B5EF4-FFF2-40B4-BE49-F238E27FC236}">
              <a16:creationId xmlns:a16="http://schemas.microsoft.com/office/drawing/2014/main" id="{00000000-0008-0000-4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457200</xdr:colOff>
      <xdr:row>0</xdr:row>
      <xdr:rowOff>161926</xdr:rowOff>
    </xdr:from>
    <xdr:to>
      <xdr:col>13</xdr:col>
      <xdr:colOff>238125</xdr:colOff>
      <xdr:row>18</xdr:row>
      <xdr:rowOff>85726</xdr:rowOff>
    </xdr:to>
    <xdr:graphicFrame macro="">
      <xdr:nvGraphicFramePr>
        <xdr:cNvPr id="2" name="Diagramme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1015277</xdr:colOff>
      <xdr:row>14</xdr:row>
      <xdr:rowOff>33338</xdr:rowOff>
    </xdr:from>
    <xdr:to>
      <xdr:col>5</xdr:col>
      <xdr:colOff>378834</xdr:colOff>
      <xdr:row>31</xdr:row>
      <xdr:rowOff>53254</xdr:rowOff>
    </xdr:to>
    <xdr:graphicFrame macro="">
      <xdr:nvGraphicFramePr>
        <xdr:cNvPr id="3" name="Graphique 2">
          <a:extLst>
            <a:ext uri="{FF2B5EF4-FFF2-40B4-BE49-F238E27FC236}">
              <a16:creationId xmlns:a16="http://schemas.microsoft.com/office/drawing/2014/main" id="{DF35E2C0-6BED-47DB-A1BA-CB6F7CD6E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461096</xdr:colOff>
      <xdr:row>1</xdr:row>
      <xdr:rowOff>41996</xdr:rowOff>
    </xdr:from>
    <xdr:to>
      <xdr:col>6</xdr:col>
      <xdr:colOff>101744</xdr:colOff>
      <xdr:row>18</xdr:row>
      <xdr:rowOff>22946</xdr:rowOff>
    </xdr:to>
    <xdr:graphicFrame macro="">
      <xdr:nvGraphicFramePr>
        <xdr:cNvPr id="4" name="Graphique 3">
          <a:extLst>
            <a:ext uri="{FF2B5EF4-FFF2-40B4-BE49-F238E27FC236}">
              <a16:creationId xmlns:a16="http://schemas.microsoft.com/office/drawing/2014/main" id="{D1C4DC75-06C3-42A3-AB65-A8F800C25B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9525</xdr:colOff>
          <xdr:row>84</xdr:row>
          <xdr:rowOff>104775</xdr:rowOff>
        </xdr:from>
        <xdr:to>
          <xdr:col>5</xdr:col>
          <xdr:colOff>228600</xdr:colOff>
          <xdr:row>94</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4400-000001A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114</xdr:row>
          <xdr:rowOff>47625</xdr:rowOff>
        </xdr:from>
        <xdr:to>
          <xdr:col>5</xdr:col>
          <xdr:colOff>228600</xdr:colOff>
          <xdr:row>128</xdr:row>
          <xdr:rowOff>9525</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4400-000002A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28575</xdr:colOff>
          <xdr:row>148</xdr:row>
          <xdr:rowOff>66675</xdr:rowOff>
        </xdr:from>
        <xdr:to>
          <xdr:col>5</xdr:col>
          <xdr:colOff>200025</xdr:colOff>
          <xdr:row>157</xdr:row>
          <xdr:rowOff>114300</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4400-000003A0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xdr:twoCellAnchor>
    <xdr:from>
      <xdr:col>7</xdr:col>
      <xdr:colOff>628650</xdr:colOff>
      <xdr:row>0</xdr:row>
      <xdr:rowOff>133349</xdr:rowOff>
    </xdr:from>
    <xdr:to>
      <xdr:col>14</xdr:col>
      <xdr:colOff>619125</xdr:colOff>
      <xdr:row>9</xdr:row>
      <xdr:rowOff>66674</xdr:rowOff>
    </xdr:to>
    <xdr:graphicFrame macro="">
      <xdr:nvGraphicFramePr>
        <xdr:cNvPr id="5" name="Diagramme 4">
          <a:extLst>
            <a:ext uri="{FF2B5EF4-FFF2-40B4-BE49-F238E27FC236}">
              <a16:creationId xmlns:a16="http://schemas.microsoft.com/office/drawing/2014/main" id="{00000000-0008-0000-44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561975</xdr:colOff>
      <xdr:row>0</xdr:row>
      <xdr:rowOff>152400</xdr:rowOff>
    </xdr:from>
    <xdr:to>
      <xdr:col>14</xdr:col>
      <xdr:colOff>114300</xdr:colOff>
      <xdr:row>19</xdr:row>
      <xdr:rowOff>152400</xdr:rowOff>
    </xdr:to>
    <xdr:graphicFrame macro="">
      <xdr:nvGraphicFramePr>
        <xdr:cNvPr id="2" name="Diagramme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723900</xdr:colOff>
      <xdr:row>2</xdr:row>
      <xdr:rowOff>152400</xdr:rowOff>
    </xdr:from>
    <xdr:to>
      <xdr:col>13</xdr:col>
      <xdr:colOff>161925</xdr:colOff>
      <xdr:row>18</xdr:row>
      <xdr:rowOff>28576</xdr:rowOff>
    </xdr:to>
    <xdr:graphicFrame macro="">
      <xdr:nvGraphicFramePr>
        <xdr:cNvPr id="2" name="Diagramme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484632</xdr:colOff>
      <xdr:row>1</xdr:row>
      <xdr:rowOff>189357</xdr:rowOff>
    </xdr:to>
    <xdr:sp macro="" textlink="">
      <xdr:nvSpPr>
        <xdr:cNvPr id="2" name="Flèche : chevro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219075</xdr:colOff>
      <xdr:row>11</xdr:row>
      <xdr:rowOff>42862</xdr:rowOff>
    </xdr:from>
    <xdr:to>
      <xdr:col>4</xdr:col>
      <xdr:colOff>533400</xdr:colOff>
      <xdr:row>28</xdr:row>
      <xdr:rowOff>33337</xdr:rowOff>
    </xdr:to>
    <xdr:graphicFrame macro="">
      <xdr:nvGraphicFramePr>
        <xdr:cNvPr id="2" name="Graphique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9525</xdr:colOff>
          <xdr:row>84</xdr:row>
          <xdr:rowOff>104775</xdr:rowOff>
        </xdr:from>
        <xdr:to>
          <xdr:col>5</xdr:col>
          <xdr:colOff>228600</xdr:colOff>
          <xdr:row>94</xdr:row>
          <xdr:rowOff>28575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4900-000001A4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114</xdr:row>
          <xdr:rowOff>47625</xdr:rowOff>
        </xdr:from>
        <xdr:to>
          <xdr:col>5</xdr:col>
          <xdr:colOff>228600</xdr:colOff>
          <xdr:row>128</xdr:row>
          <xdr:rowOff>9525</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4900-000002A4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28575</xdr:colOff>
          <xdr:row>148</xdr:row>
          <xdr:rowOff>66675</xdr:rowOff>
        </xdr:from>
        <xdr:to>
          <xdr:col>5</xdr:col>
          <xdr:colOff>200025</xdr:colOff>
          <xdr:row>157</xdr:row>
          <xdr:rowOff>114300</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4900-000003A40000}"/>
                </a:ext>
              </a:extLst>
            </xdr:cNvPr>
            <xdr:cNvSpPr/>
          </xdr:nvSpPr>
          <xdr:spPr bwMode="auto">
            <a:xfrm>
              <a:off x="0" y="0"/>
              <a:ext cx="0" cy="0"/>
            </a:xfrm>
            <a:prstGeom prst="rect">
              <a:avLst/>
            </a:prstGeom>
            <a:solidFill>
              <a:srgbClr val="FFFFFF"/>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314325</xdr:colOff>
      <xdr:row>9</xdr:row>
      <xdr:rowOff>147637</xdr:rowOff>
    </xdr:from>
    <xdr:to>
      <xdr:col>5</xdr:col>
      <xdr:colOff>323850</xdr:colOff>
      <xdr:row>26</xdr:row>
      <xdr:rowOff>138112</xdr:rowOff>
    </xdr:to>
    <xdr:graphicFrame macro="">
      <xdr:nvGraphicFramePr>
        <xdr:cNvPr id="5" name="Graphique 4">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533400</xdr:colOff>
      <xdr:row>2</xdr:row>
      <xdr:rowOff>147637</xdr:rowOff>
    </xdr:from>
    <xdr:to>
      <xdr:col>11</xdr:col>
      <xdr:colOff>533400</xdr:colOff>
      <xdr:row>19</xdr:row>
      <xdr:rowOff>14287</xdr:rowOff>
    </xdr:to>
    <xdr:graphicFrame macro="">
      <xdr:nvGraphicFramePr>
        <xdr:cNvPr id="2" name="Graphique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428625</xdr:colOff>
      <xdr:row>0</xdr:row>
      <xdr:rowOff>95249</xdr:rowOff>
    </xdr:from>
    <xdr:to>
      <xdr:col>15</xdr:col>
      <xdr:colOff>419100</xdr:colOff>
      <xdr:row>16</xdr:row>
      <xdr:rowOff>95250</xdr:rowOff>
    </xdr:to>
    <xdr:graphicFrame macro="">
      <xdr:nvGraphicFramePr>
        <xdr:cNvPr id="2" name="Diagramme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247649</xdr:colOff>
      <xdr:row>16</xdr:row>
      <xdr:rowOff>85724</xdr:rowOff>
    </xdr:from>
    <xdr:to>
      <xdr:col>6</xdr:col>
      <xdr:colOff>742949</xdr:colOff>
      <xdr:row>31</xdr:row>
      <xdr:rowOff>161924</xdr:rowOff>
    </xdr:to>
    <xdr:graphicFrame macro="">
      <xdr:nvGraphicFramePr>
        <xdr:cNvPr id="3" name="Graphique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323850</xdr:colOff>
      <xdr:row>2</xdr:row>
      <xdr:rowOff>133350</xdr:rowOff>
    </xdr:from>
    <xdr:to>
      <xdr:col>13</xdr:col>
      <xdr:colOff>609600</xdr:colOff>
      <xdr:row>26</xdr:row>
      <xdr:rowOff>57150</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0.80634</cdr:x>
      <cdr:y>0.93718</cdr:y>
    </cdr:from>
    <cdr:to>
      <cdr:x>0.98621</cdr:x>
      <cdr:y>0.98304</cdr:y>
    </cdr:to>
    <cdr:sp macro="" textlink="">
      <cdr:nvSpPr>
        <cdr:cNvPr id="28673" name="Text Box 1"/>
        <cdr:cNvSpPr txBox="1">
          <a:spLocks xmlns:a="http://schemas.openxmlformats.org/drawingml/2006/main" noChangeArrowheads="1"/>
        </cdr:cNvSpPr>
      </cdr:nvSpPr>
      <cdr:spPr bwMode="auto">
        <a:xfrm xmlns:a="http://schemas.openxmlformats.org/drawingml/2006/main">
          <a:off x="4872546" y="3698799"/>
          <a:ext cx="1086192" cy="180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fr-FR" sz="800" b="0" i="0" u="sng" strike="noStrike" baseline="0">
              <a:solidFill>
                <a:srgbClr val="000000"/>
              </a:solidFill>
              <a:latin typeface="Arial"/>
              <a:cs typeface="Arial"/>
            </a:rPr>
            <a:t>Source</a:t>
          </a:r>
          <a:r>
            <a:rPr lang="fr-FR" sz="800" b="0" i="0" u="none" strike="noStrike" baseline="0">
              <a:solidFill>
                <a:srgbClr val="000000"/>
              </a:solidFill>
              <a:latin typeface="Arial"/>
              <a:cs typeface="Arial"/>
            </a:rPr>
            <a:t> : LGGG-CNRS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266700</xdr:colOff>
      <xdr:row>10</xdr:row>
      <xdr:rowOff>147637</xdr:rowOff>
    </xdr:from>
    <xdr:to>
      <xdr:col>4</xdr:col>
      <xdr:colOff>581025</xdr:colOff>
      <xdr:row>27</xdr:row>
      <xdr:rowOff>138112</xdr:rowOff>
    </xdr:to>
    <xdr:graphicFrame macro="">
      <xdr:nvGraphicFramePr>
        <xdr:cNvPr id="2" name="Graphique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250006</xdr:colOff>
      <xdr:row>0</xdr:row>
      <xdr:rowOff>85725</xdr:rowOff>
    </xdr:from>
    <xdr:to>
      <xdr:col>1</xdr:col>
      <xdr:colOff>5135569</xdr:colOff>
      <xdr:row>22</xdr:row>
      <xdr:rowOff>180975</xdr:rowOff>
    </xdr:to>
    <xdr:grpSp>
      <xdr:nvGrpSpPr>
        <xdr:cNvPr id="2" name="Groupe 105">
          <a:extLst>
            <a:ext uri="{FF2B5EF4-FFF2-40B4-BE49-F238E27FC236}">
              <a16:creationId xmlns:a16="http://schemas.microsoft.com/office/drawing/2014/main" id="{00000000-0008-0000-4E00-000002000000}"/>
            </a:ext>
          </a:extLst>
        </xdr:cNvPr>
        <xdr:cNvGrpSpPr/>
      </xdr:nvGrpSpPr>
      <xdr:grpSpPr>
        <a:xfrm>
          <a:off x="250006" y="85725"/>
          <a:ext cx="5733288" cy="4933950"/>
          <a:chOff x="333375" y="693546"/>
          <a:chExt cx="5695950" cy="4913477"/>
        </a:xfrm>
      </xdr:grpSpPr>
      <xdr:grpSp>
        <xdr:nvGrpSpPr>
          <xdr:cNvPr id="3" name="Instruction relative aux sommes de nombres">
            <a:extLst>
              <a:ext uri="{FF2B5EF4-FFF2-40B4-BE49-F238E27FC236}">
                <a16:creationId xmlns:a16="http://schemas.microsoft.com/office/drawing/2014/main" id="{00000000-0008-0000-4E00-000003000000}"/>
              </a:ext>
            </a:extLst>
          </xdr:cNvPr>
          <xdr:cNvGrpSpPr/>
        </xdr:nvGrpSpPr>
        <xdr:grpSpPr>
          <a:xfrm>
            <a:off x="333375" y="693546"/>
            <a:ext cx="5695950" cy="4913477"/>
            <a:chOff x="0" y="431293"/>
            <a:chExt cx="5695950" cy="4964659"/>
          </a:xfrm>
        </xdr:grpSpPr>
        <xdr:sp macro="" textlink="">
          <xdr:nvSpPr>
            <xdr:cNvPr id="17" name="Arrière-plan" descr="Arrière-plan">
              <a:extLst>
                <a:ext uri="{FF2B5EF4-FFF2-40B4-BE49-F238E27FC236}">
                  <a16:creationId xmlns:a16="http://schemas.microsoft.com/office/drawing/2014/main" id="{00000000-0008-0000-4E00-000011000000}"/>
                </a:ext>
              </a:extLst>
            </xdr:cNvPr>
            <xdr:cNvSpPr/>
          </xdr:nvSpPr>
          <xdr:spPr>
            <a:xfrm>
              <a:off x="0" y="431293"/>
              <a:ext cx="5695950" cy="496465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8" name="Étape" descr="Informations de base : faire des maths avec Excel&#10;">
              <a:extLst>
                <a:ext uri="{FF2B5EF4-FFF2-40B4-BE49-F238E27FC236}">
                  <a16:creationId xmlns:a16="http://schemas.microsoft.com/office/drawing/2014/main" id="{00000000-0008-0000-4E00-000012000000}"/>
                </a:ext>
              </a:extLst>
            </xdr:cNvPr>
            <xdr:cNvSpPr txBox="1"/>
          </xdr:nvSpPr>
          <xdr:spPr>
            <a:xfrm>
              <a:off x="212822" y="444564"/>
              <a:ext cx="5216551" cy="490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de base : </a:t>
              </a:r>
              <a:endParaRPr kumimoji="0" lang="en-US" sz="2200" b="1" i="1"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sp macro="" textlink="">
          <xdr:nvSpPr>
            <xdr:cNvPr id="19" name="Bouton Plus de détails" descr="Poursuivez votre lecture pour plus d’informations">
              <a:hlinkClick xmlns:r="http://schemas.openxmlformats.org/officeDocument/2006/relationships" r:id="rId1"/>
              <a:extLst>
                <a:ext uri="{FF2B5EF4-FFF2-40B4-BE49-F238E27FC236}">
                  <a16:creationId xmlns:a16="http://schemas.microsoft.com/office/drawing/2014/main" id="{00000000-0008-0000-4E00-000013000000}"/>
                </a:ext>
              </a:extLst>
            </xdr:cNvPr>
            <xdr:cNvSpPr/>
          </xdr:nvSpPr>
          <xdr:spPr>
            <a:xfrm>
              <a:off x="234924" y="4590719"/>
              <a:ext cx="2723067" cy="68825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xnSp macro="">
          <xdr:nvCxnSpPr>
            <xdr:cNvPr id="20" name="Trait inférieur" descr="Ligne décorative">
              <a:extLst>
                <a:ext uri="{FF2B5EF4-FFF2-40B4-BE49-F238E27FC236}">
                  <a16:creationId xmlns:a16="http://schemas.microsoft.com/office/drawing/2014/main" id="{00000000-0008-0000-4E00-000014000000}"/>
                </a:ext>
              </a:extLst>
            </xdr:cNvPr>
            <xdr:cNvCxnSpPr>
              <a:cxnSpLocks/>
            </xdr:cNvCxnSpPr>
          </xdr:nvCxnSpPr>
          <xdr:spPr>
            <a:xfrm>
              <a:off x="184433" y="439714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Bouton Suivant" descr="Bouton Étape suivante, lien hypertexte vers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00000000-0008-0000-4E00-000015000000}"/>
                </a:ext>
              </a:extLst>
            </xdr:cNvPr>
            <xdr:cNvSpPr/>
          </xdr:nvSpPr>
          <xdr:spPr>
            <a:xfrm>
              <a:off x="4293870" y="4590723"/>
              <a:ext cx="1154430" cy="43468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xnSp macro="">
          <xdr:nvCxnSpPr>
            <xdr:cNvPr id="22" name="Trait supérieur" descr="Ligne décorative">
              <a:extLst>
                <a:ext uri="{FF2B5EF4-FFF2-40B4-BE49-F238E27FC236}">
                  <a16:creationId xmlns:a16="http://schemas.microsoft.com/office/drawing/2014/main" id="{00000000-0008-0000-4E00-000016000000}"/>
                </a:ext>
              </a:extLst>
            </xdr:cNvPr>
            <xdr:cNvCxnSpPr>
              <a:cxnSpLocks/>
            </xdr:cNvCxnSpPr>
          </xdr:nvCxnSpPr>
          <xdr:spPr>
            <a:xfrm>
              <a:off x="184433" y="999898"/>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 name="txt_Étape" descr="Dans Excel, vous pouvez additionner, soustraire, multiplier et diviser sans utiliser la moindre fonction intégrée. Il vous suffit d’utiliser les opérateurs +, -, *, /. Toutes les formules commencent par un signe égal (=).">
            <a:extLst>
              <a:ext uri="{FF2B5EF4-FFF2-40B4-BE49-F238E27FC236}">
                <a16:creationId xmlns:a16="http://schemas.microsoft.com/office/drawing/2014/main" id="{00000000-0008-0000-4E00-000004000000}"/>
              </a:ext>
            </a:extLst>
          </xdr:cNvPr>
          <xdr:cNvSpPr txBox="1"/>
        </xdr:nvSpPr>
        <xdr:spPr>
          <a:xfrm>
            <a:off x="451745" y="1345421"/>
            <a:ext cx="5284985" cy="71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Excel, vous pouvez additionner, soustraire, multiplier et diviser sans utiliser la moindre fonction intégrée. Il vous suffit d’utiliser quelques opérateurs de base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Toutes les formules commencent par un signe égal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5" name="grp_Étape">
            <a:extLst>
              <a:ext uri="{FF2B5EF4-FFF2-40B4-BE49-F238E27FC236}">
                <a16:creationId xmlns:a16="http://schemas.microsoft.com/office/drawing/2014/main" id="{00000000-0008-0000-4E00-000005000000}"/>
              </a:ext>
            </a:extLst>
          </xdr:cNvPr>
          <xdr:cNvGrpSpPr/>
        </xdr:nvGrpSpPr>
        <xdr:grpSpPr>
          <a:xfrm>
            <a:off x="542925" y="2170110"/>
            <a:ext cx="5220101" cy="596207"/>
            <a:chOff x="609600" y="8189910"/>
            <a:chExt cx="5186234" cy="596207"/>
          </a:xfrm>
        </xdr:grpSpPr>
        <xdr:sp macro="" textlink="">
          <xdr:nvSpPr>
            <xdr:cNvPr id="15" name="txt_Étape" descr="Pour additionner, sélectionnez la cellule F3, entrez =C3+C4, puis appuyez sur la touche Entrée. &#10;">
              <a:extLst>
                <a:ext uri="{FF2B5EF4-FFF2-40B4-BE49-F238E27FC236}">
                  <a16:creationId xmlns:a16="http://schemas.microsoft.com/office/drawing/2014/main" id="{00000000-0008-0000-4E00-00000F000000}"/>
                </a:ext>
              </a:extLst>
            </xdr:cNvPr>
            <xdr:cNvSpPr txBox="1"/>
          </xdr:nvSpPr>
          <xdr:spPr>
            <a:xfrm>
              <a:off x="1017295" y="823186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2">
              <a:extLst>
                <a:ext uri="{FF2B5EF4-FFF2-40B4-BE49-F238E27FC236}">
                  <a16:creationId xmlns:a16="http://schemas.microsoft.com/office/drawing/2014/main" id="{00000000-0008-0000-4E00-000010000000}"/>
                </a:ext>
              </a:extLst>
            </xdr:cNvPr>
            <xdr:cNvSpPr/>
          </xdr:nvSpPr>
          <xdr:spPr>
            <a:xfrm>
              <a:off x="609600" y="818991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6" name="grp_Étape">
            <a:extLst>
              <a:ext uri="{FF2B5EF4-FFF2-40B4-BE49-F238E27FC236}">
                <a16:creationId xmlns:a16="http://schemas.microsoft.com/office/drawing/2014/main" id="{00000000-0008-0000-4E00-000006000000}"/>
              </a:ext>
            </a:extLst>
          </xdr:cNvPr>
          <xdr:cNvGrpSpPr/>
        </xdr:nvGrpSpPr>
        <xdr:grpSpPr>
          <a:xfrm>
            <a:off x="542925" y="2798414"/>
            <a:ext cx="5220101" cy="596217"/>
            <a:chOff x="609600" y="8275289"/>
            <a:chExt cx="5186234" cy="596217"/>
          </a:xfrm>
        </xdr:grpSpPr>
        <xdr:sp macro="" textlink="">
          <xdr:nvSpPr>
            <xdr:cNvPr id="13" name="txt_Étape" descr="Pour soustraire, sélectionnez la cellule F4, entrez =C3-C4, puis appuyez sur la touche Entrée. &#10;">
              <a:extLst>
                <a:ext uri="{FF2B5EF4-FFF2-40B4-BE49-F238E27FC236}">
                  <a16:creationId xmlns:a16="http://schemas.microsoft.com/office/drawing/2014/main" id="{00000000-0008-0000-4E00-00000D000000}"/>
                </a:ext>
              </a:extLst>
            </xdr:cNvPr>
            <xdr:cNvSpPr txBox="1"/>
          </xdr:nvSpPr>
          <xdr:spPr>
            <a:xfrm>
              <a:off x="1017295" y="8317257"/>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F4,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200" b="0" i="0" kern="1200" baseline="0">
                  <a:solidFill>
                    <a:schemeClr val="dk1"/>
                  </a:solidFill>
                  <a:effectLst/>
                  <a:latin typeface="+mn-lt"/>
                  <a:ea typeface="+mn-ea"/>
                  <a:cs typeface="+mn-cs"/>
                </a:rPr>
                <a:t>, puis appuyez sur la touche </a:t>
              </a:r>
              <a:r>
                <a:rPr lang="fr" sz="1100" b="1" i="0" kern="1200" baseline="0">
                  <a:solidFill>
                    <a:schemeClr val="dk1"/>
                  </a:solidFill>
                  <a:effectLst/>
                  <a:latin typeface="Segoe UI" panose="020B0502040204020203" pitchFamily="34" charset="0"/>
                  <a:ea typeface="+mn-ea"/>
                  <a:cs typeface="Segoe UI" panose="020B0502040204020203" pitchFamily="34" charset="0"/>
                </a:rPr>
                <a:t>Entrée</a:t>
              </a:r>
              <a:r>
                <a:rPr lang="fr" sz="1200" b="0" i="0" kern="1200" baseline="0">
                  <a:solidFill>
                    <a:schemeClr val="dk1"/>
                  </a:solidFill>
                  <a:effectLst/>
                  <a:latin typeface="+mn-lt"/>
                  <a:ea typeface="+mn-ea"/>
                  <a:cs typeface="+mn-cs"/>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 name="shp_Étape" descr="3">
              <a:extLst>
                <a:ext uri="{FF2B5EF4-FFF2-40B4-BE49-F238E27FC236}">
                  <a16:creationId xmlns:a16="http://schemas.microsoft.com/office/drawing/2014/main" id="{00000000-0008-0000-4E00-00000E000000}"/>
                </a:ext>
              </a:extLst>
            </xdr:cNvPr>
            <xdr:cNvSpPr/>
          </xdr:nvSpPr>
          <xdr:spPr>
            <a:xfrm>
              <a:off x="609600" y="8275289"/>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7" name="grp_Étape">
            <a:extLst>
              <a:ext uri="{FF2B5EF4-FFF2-40B4-BE49-F238E27FC236}">
                <a16:creationId xmlns:a16="http://schemas.microsoft.com/office/drawing/2014/main" id="{00000000-0008-0000-4E00-000007000000}"/>
              </a:ext>
            </a:extLst>
          </xdr:cNvPr>
          <xdr:cNvGrpSpPr/>
        </xdr:nvGrpSpPr>
        <xdr:grpSpPr>
          <a:xfrm>
            <a:off x="533400" y="3436261"/>
            <a:ext cx="5220101" cy="596232"/>
            <a:chOff x="609600" y="8351161"/>
            <a:chExt cx="5186234" cy="596232"/>
          </a:xfrm>
        </xdr:grpSpPr>
        <xdr:sp macro="" textlink="">
          <xdr:nvSpPr>
            <xdr:cNvPr id="11" name="txt_Étape" descr="Pour multiplier, sélectionnez la cellule F5, entrez =C3*C4, puis appuyez sur la touche Entrée.&#10;">
              <a:extLst>
                <a:ext uri="{FF2B5EF4-FFF2-40B4-BE49-F238E27FC236}">
                  <a16:creationId xmlns:a16="http://schemas.microsoft.com/office/drawing/2014/main" id="{00000000-0008-0000-4E00-00000B000000}"/>
                </a:ext>
              </a:extLst>
            </xdr:cNvPr>
            <xdr:cNvSpPr txBox="1"/>
          </xdr:nvSpPr>
          <xdr:spPr>
            <a:xfrm>
              <a:off x="1017295" y="839314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multiplier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F5,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4">
              <a:extLst>
                <a:ext uri="{FF2B5EF4-FFF2-40B4-BE49-F238E27FC236}">
                  <a16:creationId xmlns:a16="http://schemas.microsoft.com/office/drawing/2014/main" id="{00000000-0008-0000-4E00-00000C000000}"/>
                </a:ext>
              </a:extLst>
            </xdr:cNvPr>
            <xdr:cNvSpPr/>
          </xdr:nvSpPr>
          <xdr:spPr>
            <a:xfrm>
              <a:off x="609600" y="8351161"/>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8" name="grp_Étape">
            <a:extLst>
              <a:ext uri="{FF2B5EF4-FFF2-40B4-BE49-F238E27FC236}">
                <a16:creationId xmlns:a16="http://schemas.microsoft.com/office/drawing/2014/main" id="{00000000-0008-0000-4E00-000008000000}"/>
              </a:ext>
            </a:extLst>
          </xdr:cNvPr>
          <xdr:cNvGrpSpPr/>
        </xdr:nvGrpSpPr>
        <xdr:grpSpPr>
          <a:xfrm>
            <a:off x="542925" y="4036178"/>
            <a:ext cx="5220101" cy="596235"/>
            <a:chOff x="609600" y="8389103"/>
            <a:chExt cx="5186234" cy="596235"/>
          </a:xfrm>
        </xdr:grpSpPr>
        <xdr:sp macro="" textlink="">
          <xdr:nvSpPr>
            <xdr:cNvPr id="9" name="txt_Étape" descr="Pour diviser, sélectionnez la cellule F6, entrez =C3/C4, puis appuyez sur la touche Entrée.&#10;">
              <a:extLst>
                <a:ext uri="{FF2B5EF4-FFF2-40B4-BE49-F238E27FC236}">
                  <a16:creationId xmlns:a16="http://schemas.microsoft.com/office/drawing/2014/main" id="{00000000-0008-0000-4E00-000009000000}"/>
                </a:ext>
              </a:extLst>
            </xdr:cNvPr>
            <xdr:cNvSpPr txBox="1"/>
          </xdr:nvSpPr>
          <xdr:spPr>
            <a:xfrm>
              <a:off x="1017295" y="8431089"/>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diviser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Étape" descr="5">
              <a:extLst>
                <a:ext uri="{FF2B5EF4-FFF2-40B4-BE49-F238E27FC236}">
                  <a16:creationId xmlns:a16="http://schemas.microsoft.com/office/drawing/2014/main" id="{00000000-0008-0000-4E00-00000A000000}"/>
                </a:ext>
              </a:extLst>
            </xdr:cNvPr>
            <xdr:cNvSpPr/>
          </xdr:nvSpPr>
          <xdr:spPr>
            <a:xfrm>
              <a:off x="609600" y="838910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4</a:t>
              </a:r>
            </a:p>
          </xdr:txBody>
        </xdr:sp>
      </xdr:grpSp>
    </xdr:grpSp>
    <xdr:clientData/>
  </xdr:twoCellAnchor>
  <xdr:twoCellAnchor editAs="absolute">
    <xdr:from>
      <xdr:col>0</xdr:col>
      <xdr:colOff>240481</xdr:colOff>
      <xdr:row>23</xdr:row>
      <xdr:rowOff>47624</xdr:rowOff>
    </xdr:from>
    <xdr:to>
      <xdr:col>1</xdr:col>
      <xdr:colOff>5126044</xdr:colOff>
      <xdr:row>58</xdr:row>
      <xdr:rowOff>85724</xdr:rowOff>
    </xdr:to>
    <xdr:sp macro="" textlink="">
      <xdr:nvSpPr>
        <xdr:cNvPr id="23" name="Rectangle 127" descr="Arrière-plan">
          <a:extLst>
            <a:ext uri="{FF2B5EF4-FFF2-40B4-BE49-F238E27FC236}">
              <a16:creationId xmlns:a16="http://schemas.microsoft.com/office/drawing/2014/main" id="{00000000-0008-0000-4E00-000017000000}"/>
            </a:ext>
          </a:extLst>
        </xdr:cNvPr>
        <xdr:cNvSpPr/>
      </xdr:nvSpPr>
      <xdr:spPr>
        <a:xfrm>
          <a:off x="240481" y="5076824"/>
          <a:ext cx="5733288" cy="68484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lientData/>
  </xdr:twoCellAnchor>
  <xdr:twoCellAnchor editAs="absolute">
    <xdr:from>
      <xdr:col>0</xdr:col>
      <xdr:colOff>554806</xdr:colOff>
      <xdr:row>30</xdr:row>
      <xdr:rowOff>158046</xdr:rowOff>
    </xdr:from>
    <xdr:to>
      <xdr:col>1</xdr:col>
      <xdr:colOff>4958126</xdr:colOff>
      <xdr:row>30</xdr:row>
      <xdr:rowOff>158046</xdr:rowOff>
    </xdr:to>
    <xdr:cxnSp macro="">
      <xdr:nvCxnSpPr>
        <xdr:cNvPr id="24" name="Connecteur droit 128" descr="Ligne décorative">
          <a:extLst>
            <a:ext uri="{FF2B5EF4-FFF2-40B4-BE49-F238E27FC236}">
              <a16:creationId xmlns:a16="http://schemas.microsoft.com/office/drawing/2014/main" id="{00000000-0008-0000-4E00-000018000000}"/>
            </a:ext>
          </a:extLst>
        </xdr:cNvPr>
        <xdr:cNvCxnSpPr>
          <a:cxnSpLocks/>
        </xdr:cNvCxnSpPr>
      </xdr:nvCxnSpPr>
      <xdr:spPr>
        <a:xfrm>
          <a:off x="554806" y="6663621"/>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58</xdr:row>
      <xdr:rowOff>148864</xdr:rowOff>
    </xdr:from>
    <xdr:to>
      <xdr:col>1</xdr:col>
      <xdr:colOff>4958126</xdr:colOff>
      <xdr:row>58</xdr:row>
      <xdr:rowOff>148864</xdr:rowOff>
    </xdr:to>
    <xdr:cxnSp macro="">
      <xdr:nvCxnSpPr>
        <xdr:cNvPr id="25" name="Connecteur droit 129" descr="Ligne décorative">
          <a:extLst>
            <a:ext uri="{FF2B5EF4-FFF2-40B4-BE49-F238E27FC236}">
              <a16:creationId xmlns:a16="http://schemas.microsoft.com/office/drawing/2014/main" id="{00000000-0008-0000-4E00-000019000000}"/>
            </a:ext>
          </a:extLst>
        </xdr:cNvPr>
        <xdr:cNvCxnSpPr>
          <a:cxnSpLocks/>
        </xdr:cNvCxnSpPr>
      </xdr:nvCxnSpPr>
      <xdr:spPr>
        <a:xfrm>
          <a:off x="554806" y="11988439"/>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354780</xdr:colOff>
      <xdr:row>26</xdr:row>
      <xdr:rowOff>50367</xdr:rowOff>
    </xdr:from>
    <xdr:to>
      <xdr:col>1</xdr:col>
      <xdr:colOff>5114924</xdr:colOff>
      <xdr:row>28</xdr:row>
      <xdr:rowOff>132327</xdr:rowOff>
    </xdr:to>
    <xdr:sp macro="" textlink="">
      <xdr:nvSpPr>
        <xdr:cNvPr id="26" name="Étape" descr="Informations complémentaires sur les formules, les cellules et les plages&#10;">
          <a:extLst>
            <a:ext uri="{FF2B5EF4-FFF2-40B4-BE49-F238E27FC236}">
              <a16:creationId xmlns:a16="http://schemas.microsoft.com/office/drawing/2014/main" id="{00000000-0008-0000-4E00-00001A000000}"/>
            </a:ext>
          </a:extLst>
        </xdr:cNvPr>
        <xdr:cNvSpPr txBox="1"/>
      </xdr:nvSpPr>
      <xdr:spPr>
        <a:xfrm>
          <a:off x="354780" y="5793942"/>
          <a:ext cx="5607869" cy="46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formules, les cellules et les plages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editAs="absolute">
    <xdr:from>
      <xdr:col>0</xdr:col>
      <xdr:colOff>469081</xdr:colOff>
      <xdr:row>30</xdr:row>
      <xdr:rowOff>161064</xdr:rowOff>
    </xdr:from>
    <xdr:to>
      <xdr:col>1</xdr:col>
      <xdr:colOff>4915399</xdr:colOff>
      <xdr:row>33</xdr:row>
      <xdr:rowOff>112875</xdr:rowOff>
    </xdr:to>
    <xdr:sp macro="" textlink="">
      <xdr:nvSpPr>
        <xdr:cNvPr id="27" name="txt_Étape" descr="Excel est composé de cellules individuelles regroupées en lignes et en colonnes. Les lignes sont numérotées, et les colonnes sont représentées par des lettres. 1 048 576 lignes et 16 384 colonnes sont disponibles, et vous pouvez insérer des formules et des fonctions dans chacune d’entre elles.">
          <a:extLst>
            <a:ext uri="{FF2B5EF4-FFF2-40B4-BE49-F238E27FC236}">
              <a16:creationId xmlns:a16="http://schemas.microsoft.com/office/drawing/2014/main" id="{00000000-0008-0000-4E00-00001B000000}"/>
            </a:ext>
          </a:extLst>
        </xdr:cNvPr>
        <xdr:cNvSpPr txBox="1"/>
      </xdr:nvSpPr>
      <xdr:spPr>
        <a:xfrm>
          <a:off x="469081" y="6666639"/>
          <a:ext cx="5294043" cy="523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35</xdr:row>
      <xdr:rowOff>71028</xdr:rowOff>
    </xdr:from>
    <xdr:to>
      <xdr:col>1</xdr:col>
      <xdr:colOff>4915399</xdr:colOff>
      <xdr:row>41</xdr:row>
      <xdr:rowOff>187045</xdr:rowOff>
    </xdr:to>
    <xdr:sp macro="" textlink="">
      <xdr:nvSpPr>
        <xdr:cNvPr id="28" name="txt_Étape" descr="Les formules peuvent contenir des références de cellule, des plages de références de cellule, des opérateurs et des constantes. Les exemples suivants correspondent tous à des formules :&#10;&#10;=A1+BI&#10;=10*20&#10;=SOMME(A1:A10)&#10;&#10;">
          <a:extLst>
            <a:ext uri="{FF2B5EF4-FFF2-40B4-BE49-F238E27FC236}">
              <a16:creationId xmlns:a16="http://schemas.microsoft.com/office/drawing/2014/main" id="{00000000-0008-0000-4E00-00001C000000}"/>
            </a:ext>
          </a:extLst>
        </xdr:cNvPr>
        <xdr:cNvSpPr txBox="1"/>
      </xdr:nvSpPr>
      <xdr:spPr>
        <a:xfrm>
          <a:off x="469081" y="7529103"/>
          <a:ext cx="5294043" cy="1259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peuvent contenir des références de cellule, des plages de références de cellule, des opérateurs et des constantes. Les exemples suivants correspondent tous à des formules :</a:t>
          </a:r>
        </a:p>
        <a:p>
          <a:pPr marL="457200" marR="0" lvl="1"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=A1+B1</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=10+20</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=SOMME(A1:A10)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42</xdr:row>
      <xdr:rowOff>128740</xdr:rowOff>
    </xdr:from>
    <xdr:to>
      <xdr:col>1</xdr:col>
      <xdr:colOff>5050606</xdr:colOff>
      <xdr:row>46</xdr:row>
      <xdr:rowOff>160955</xdr:rowOff>
    </xdr:to>
    <xdr:sp macro="" textlink="">
      <xdr:nvSpPr>
        <xdr:cNvPr id="29" name="txt_Étape" descr="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propose plus de 400 fonctions, que vous pouvez explorer sous l’onglet Formules.&#10;">
          <a:extLst>
            <a:ext uri="{FF2B5EF4-FFF2-40B4-BE49-F238E27FC236}">
              <a16:creationId xmlns:a16="http://schemas.microsoft.com/office/drawing/2014/main" id="{00000000-0008-0000-4E00-00001D000000}"/>
            </a:ext>
          </a:extLst>
        </xdr:cNvPr>
        <xdr:cNvSpPr txBox="1"/>
      </xdr:nvSpPr>
      <xdr:spPr>
        <a:xfrm>
          <a:off x="469081" y="8920315"/>
          <a:ext cx="5429250" cy="794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le troisième exemple ci-dessus, vous pouvez constater que nous avons utilisé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fonction est une commande prédéfinie qui, à partir d’une ou plusieurs valeurs, effectue un calcul et renvoie un résultat. Par exemple,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additionne les références ou plages de cellules que vous spécifiez. Dans cet exemple, elle additionne les cellules A1 à A10. Excel propose plus de 400 fonctions, que vous pouvez explorer sous l’onglet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49</xdr:row>
      <xdr:rowOff>90959</xdr:rowOff>
    </xdr:from>
    <xdr:to>
      <xdr:col>1</xdr:col>
      <xdr:colOff>5022031</xdr:colOff>
      <xdr:row>52</xdr:row>
      <xdr:rowOff>42770</xdr:rowOff>
    </xdr:to>
    <xdr:sp macro="" textlink="">
      <xdr:nvSpPr>
        <xdr:cNvPr id="30" name="txt_Étape" descr="Les formules qui incluent des fonctions commencent par un signe égal, suivi du nom de la fonction, puis de ses arguments (valeurs utilisées par une fonction pour effectuer un calcul) entre parenthèses. &#10;&#10;">
          <a:extLst>
            <a:ext uri="{FF2B5EF4-FFF2-40B4-BE49-F238E27FC236}">
              <a16:creationId xmlns:a16="http://schemas.microsoft.com/office/drawing/2014/main" id="{00000000-0008-0000-4E00-00001E000000}"/>
            </a:ext>
          </a:extLst>
        </xdr:cNvPr>
        <xdr:cNvSpPr txBox="1"/>
      </xdr:nvSpPr>
      <xdr:spPr>
        <a:xfrm>
          <a:off x="469081" y="10216034"/>
          <a:ext cx="5400675" cy="523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qui incluent des fonctions commencent par un signe égal, suivi du nom de la fonction, puis de ses arguments (valeurs utilisées par une fonction pour effectuer un calcul) entre parenthèses.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53</xdr:row>
      <xdr:rowOff>17210</xdr:rowOff>
    </xdr:from>
    <xdr:to>
      <xdr:col>1</xdr:col>
      <xdr:colOff>5031556</xdr:colOff>
      <xdr:row>58</xdr:row>
      <xdr:rowOff>109687</xdr:rowOff>
    </xdr:to>
    <xdr:sp macro="" textlink="">
      <xdr:nvSpPr>
        <xdr:cNvPr id="31" name="txt_Étape" descr="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 Appuyez de nouveau sur la touche Entrée pour finaliser la formule et calculer le résultat.&#10;">
          <a:extLst>
            <a:ext uri="{FF2B5EF4-FFF2-40B4-BE49-F238E27FC236}">
              <a16:creationId xmlns:a16="http://schemas.microsoft.com/office/drawing/2014/main" id="{00000000-0008-0000-4E00-00001F000000}"/>
            </a:ext>
          </a:extLst>
        </xdr:cNvPr>
        <xdr:cNvSpPr txBox="1"/>
      </xdr:nvSpPr>
      <xdr:spPr>
        <a:xfrm>
          <a:off x="469081" y="10904285"/>
          <a:ext cx="5410200" cy="1044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confirmer une formule,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effectue alors le calcul et le résultat s’affiche dans la cellule. Pour voir la formule proprement dite, consultez la barre de formule située sous le ruban, ou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F2</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passer en mode Modifier afin d’afficher la formule dans la cellule. Appuyez de nouveau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finaliser la formule et calculer le résultat.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478606</xdr:colOff>
      <xdr:row>59</xdr:row>
      <xdr:rowOff>72537</xdr:rowOff>
    </xdr:from>
    <xdr:to>
      <xdr:col>1</xdr:col>
      <xdr:colOff>906051</xdr:colOff>
      <xdr:row>61</xdr:row>
      <xdr:rowOff>26986</xdr:rowOff>
    </xdr:to>
    <xdr:sp macro="" textlink="">
      <xdr:nvSpPr>
        <xdr:cNvPr id="32"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4E00-000020000000}"/>
            </a:ext>
          </a:extLst>
        </xdr:cNvPr>
        <xdr:cNvSpPr/>
      </xdr:nvSpPr>
      <xdr:spPr>
        <a:xfrm flipH="1">
          <a:off x="478606" y="12102612"/>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3591742</xdr:colOff>
      <xdr:row>59</xdr:row>
      <xdr:rowOff>72537</xdr:rowOff>
    </xdr:from>
    <xdr:to>
      <xdr:col>1</xdr:col>
      <xdr:colOff>4866912</xdr:colOff>
      <xdr:row>61</xdr:row>
      <xdr:rowOff>26986</xdr:rowOff>
    </xdr:to>
    <xdr:sp macro="" textlink="">
      <xdr:nvSpPr>
        <xdr:cNvPr id="33" name="BoutonSuivant" descr="Passer à la feuille suivante">
          <a:hlinkClick xmlns:r="http://schemas.openxmlformats.org/officeDocument/2006/relationships" r:id="rId2" tooltip="Cliquez ici pour passer à la feuille suivante"/>
          <a:extLst>
            <a:ext uri="{FF2B5EF4-FFF2-40B4-BE49-F238E27FC236}">
              <a16:creationId xmlns:a16="http://schemas.microsoft.com/office/drawing/2014/main" id="{00000000-0008-0000-4E00-000021000000}"/>
            </a:ext>
          </a:extLst>
        </xdr:cNvPr>
        <xdr:cNvSpPr/>
      </xdr:nvSpPr>
      <xdr:spPr>
        <a:xfrm>
          <a:off x="4439467" y="12102612"/>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5</xdr:col>
      <xdr:colOff>392879</xdr:colOff>
      <xdr:row>6</xdr:row>
      <xdr:rowOff>114300</xdr:rowOff>
    </xdr:from>
    <xdr:to>
      <xdr:col>8</xdr:col>
      <xdr:colOff>247648</xdr:colOff>
      <xdr:row>16</xdr:row>
      <xdr:rowOff>114300</xdr:rowOff>
    </xdr:to>
    <xdr:grpSp>
      <xdr:nvGrpSpPr>
        <xdr:cNvPr id="34" name="BONUS SUPPLÉMENTAIRE" descr="BONUS SUPPLÉMENTAIRE&#10;&#10;">
          <a:extLst>
            <a:ext uri="{FF2B5EF4-FFF2-40B4-BE49-F238E27FC236}">
              <a16:creationId xmlns:a16="http://schemas.microsoft.com/office/drawing/2014/main" id="{00000000-0008-0000-4E00-000022000000}"/>
            </a:ext>
          </a:extLst>
        </xdr:cNvPr>
        <xdr:cNvGrpSpPr/>
      </xdr:nvGrpSpPr>
      <xdr:grpSpPr>
        <a:xfrm>
          <a:off x="9193979" y="1895475"/>
          <a:ext cx="2397944" cy="1914525"/>
          <a:chOff x="9048750" y="3743325"/>
          <a:chExt cx="2383942" cy="1914525"/>
        </a:xfrm>
      </xdr:grpSpPr>
      <xdr:sp macro="" textlink="">
        <xdr:nvSpPr>
          <xdr:cNvPr id="35" name="Étape" descr="BONUS SUPPLÉMENTAIRE&#10;Pour élever une valeur à une puissance, utilisez le symbole accent circonflexe (^), par exemple, =A1^A2. Pour entrer ce symbole, appuyez sur ^+Espace.&#10;">
            <a:extLst>
              <a:ext uri="{FF2B5EF4-FFF2-40B4-BE49-F238E27FC236}">
                <a16:creationId xmlns:a16="http://schemas.microsoft.com/office/drawing/2014/main" id="{00000000-0008-0000-4E00-000023000000}"/>
              </a:ext>
            </a:extLst>
          </xdr:cNvPr>
          <xdr:cNvSpPr txBox="1"/>
        </xdr:nvSpPr>
        <xdr:spPr>
          <a:xfrm>
            <a:off x="9648643" y="3895724"/>
            <a:ext cx="1784049" cy="1762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élever une valeur à une puissance, utilisez le symbole accent circonflexe (</a:t>
            </a:r>
            <a:r>
              <a:rPr lang="fr" sz="1100" b="1" i="0" kern="1200" baseline="0">
                <a:solidFill>
                  <a:schemeClr val="dk1"/>
                </a:solidFill>
                <a:effectLst/>
                <a:latin typeface="+mn-lt"/>
                <a:ea typeface="+mn-ea"/>
                <a:cs typeface="+mn-cs"/>
              </a:rPr>
              <a:t>^</a:t>
            </a:r>
            <a:r>
              <a:rPr lang="fr" sz="1100" b="0" i="0" kern="1200" baseline="0">
                <a:solidFill>
                  <a:schemeClr val="dk1"/>
                </a:solidFill>
                <a:effectLst/>
                <a:latin typeface="+mn-lt"/>
                <a:ea typeface="+mn-ea"/>
                <a:cs typeface="+mn-cs"/>
              </a:rPr>
              <a:t>), par exemple, =C3^C4. Pour entrer ce symbole, appuyez sur </a:t>
            </a:r>
            <a:r>
              <a:rPr lang="fr" sz="1100" b="1" i="0" kern="1200" baseline="0">
                <a:solidFill>
                  <a:schemeClr val="dk1"/>
                </a:solidFill>
                <a:effectLst/>
                <a:latin typeface="+mn-lt"/>
                <a:ea typeface="+mn-ea"/>
                <a:cs typeface="+mn-cs"/>
              </a:rPr>
              <a:t>^+Espace</a:t>
            </a:r>
            <a:r>
              <a:rPr lang="fr" sz="1100" b="0" i="0" kern="1200" baseline="0">
                <a:solidFill>
                  <a:schemeClr val="dk1"/>
                </a:solidFill>
                <a:effectLst/>
                <a:latin typeface="+mn-lt"/>
                <a:ea typeface="+mn-ea"/>
                <a:cs typeface="+mn-cs"/>
              </a:rPr>
              <a:t>.</a:t>
            </a:r>
          </a:p>
        </xdr:txBody>
      </xdr:sp>
      <xdr:pic>
        <xdr:nvPicPr>
          <xdr:cNvPr id="36" name="Ruban Bonus supplémentaire" descr="Ruban décoratif">
            <a:extLst>
              <a:ext uri="{FF2B5EF4-FFF2-40B4-BE49-F238E27FC236}">
                <a16:creationId xmlns:a16="http://schemas.microsoft.com/office/drawing/2014/main" id="{00000000-0008-0000-4E00-000024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287099" y="3950551"/>
            <a:ext cx="474289" cy="439736"/>
          </a:xfrm>
          <a:prstGeom prst="rect">
            <a:avLst/>
          </a:prstGeom>
        </xdr:spPr>
      </xdr:pic>
      <xdr:sp macro="" textlink="">
        <xdr:nvSpPr>
          <xdr:cNvPr id="37" name="Flèche Bonus supplémentaire" descr="Flèche">
            <a:extLst>
              <a:ext uri="{FF2B5EF4-FFF2-40B4-BE49-F238E27FC236}">
                <a16:creationId xmlns:a16="http://schemas.microsoft.com/office/drawing/2014/main" id="{00000000-0008-0000-4E00-000025000000}"/>
              </a:ext>
            </a:extLst>
          </xdr:cNvPr>
          <xdr:cNvSpPr/>
        </xdr:nvSpPr>
        <xdr:spPr>
          <a:xfrm rot="15682076" flipH="1">
            <a:off x="9021478" y="3770597"/>
            <a:ext cx="462029" cy="407486"/>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editAs="absolute">
    <xdr:from>
      <xdr:col>1</xdr:col>
      <xdr:colOff>5412555</xdr:colOff>
      <xdr:row>4</xdr:row>
      <xdr:rowOff>120294</xdr:rowOff>
    </xdr:from>
    <xdr:to>
      <xdr:col>4</xdr:col>
      <xdr:colOff>781050</xdr:colOff>
      <xdr:row>15</xdr:row>
      <xdr:rowOff>25817</xdr:rowOff>
    </xdr:to>
    <xdr:grpSp>
      <xdr:nvGrpSpPr>
        <xdr:cNvPr id="38" name="Groupe 162">
          <a:extLst>
            <a:ext uri="{FF2B5EF4-FFF2-40B4-BE49-F238E27FC236}">
              <a16:creationId xmlns:a16="http://schemas.microsoft.com/office/drawing/2014/main" id="{00000000-0008-0000-4E00-000026000000}"/>
            </a:ext>
          </a:extLst>
        </xdr:cNvPr>
        <xdr:cNvGrpSpPr/>
      </xdr:nvGrpSpPr>
      <xdr:grpSpPr>
        <a:xfrm>
          <a:off x="6260280" y="1501419"/>
          <a:ext cx="2197920" cy="2029598"/>
          <a:chOff x="6219825" y="1338119"/>
          <a:chExt cx="2197920" cy="2020101"/>
        </a:xfrm>
      </xdr:grpSpPr>
      <xdr:grpSp>
        <xdr:nvGrpSpPr>
          <xdr:cNvPr id="39" name="Lignes d’accolade">
            <a:extLst>
              <a:ext uri="{FF2B5EF4-FFF2-40B4-BE49-F238E27FC236}">
                <a16:creationId xmlns:a16="http://schemas.microsoft.com/office/drawing/2014/main" id="{00000000-0008-0000-4E00-000027000000}"/>
              </a:ext>
            </a:extLst>
          </xdr:cNvPr>
          <xdr:cNvGrpSpPr/>
        </xdr:nvGrpSpPr>
        <xdr:grpSpPr>
          <a:xfrm rot="5886532">
            <a:off x="6617594" y="1113573"/>
            <a:ext cx="563095" cy="1012188"/>
            <a:chOff x="9870459" y="1104325"/>
            <a:chExt cx="273326" cy="861029"/>
          </a:xfrm>
        </xdr:grpSpPr>
        <xdr:sp macro="" textlink="">
          <xdr:nvSpPr>
            <xdr:cNvPr id="42" name="Une autre ligne d’accolade" descr="Ligne d’accolade">
              <a:extLst>
                <a:ext uri="{FF2B5EF4-FFF2-40B4-BE49-F238E27FC236}">
                  <a16:creationId xmlns:a16="http://schemas.microsoft.com/office/drawing/2014/main" id="{00000000-0008-0000-4E00-00002A000000}"/>
                </a:ext>
              </a:extLst>
            </xdr:cNvPr>
            <xdr:cNvSpPr/>
          </xdr:nvSpPr>
          <xdr:spPr>
            <a:xfrm>
              <a:off x="9870459" y="1104325"/>
              <a:ext cx="273326" cy="334642"/>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3" name="Ligne d’accolade" descr="Ligne d’accolade&#10;">
              <a:extLst>
                <a:ext uri="{FF2B5EF4-FFF2-40B4-BE49-F238E27FC236}">
                  <a16:creationId xmlns:a16="http://schemas.microsoft.com/office/drawing/2014/main" id="{00000000-0008-0000-4E00-00002B000000}"/>
                </a:ext>
              </a:extLst>
            </xdr:cNvPr>
            <xdr:cNvSpPr/>
          </xdr:nvSpPr>
          <xdr:spPr>
            <a:xfrm>
              <a:off x="9982362" y="1422756"/>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0" name="Étoiles" descr="Étoiles">
            <a:extLst>
              <a:ext uri="{FF2B5EF4-FFF2-40B4-BE49-F238E27FC236}">
                <a16:creationId xmlns:a16="http://schemas.microsoft.com/office/drawing/2014/main" id="{00000000-0008-0000-4E00-000028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219825" y="1993317"/>
            <a:ext cx="388117" cy="337815"/>
          </a:xfrm>
          <a:prstGeom prst="rect">
            <a:avLst/>
          </a:prstGeom>
        </xdr:spPr>
      </xdr:pic>
      <xdr:sp macro="" textlink="">
        <xdr:nvSpPr>
          <xdr:cNvPr id="41" name="Instructions" descr="ESSAYEZ ÇA&#10;Modifiez ces chiffres et vous verrez que les résultats de la formule changent automatiquement.&#10;">
            <a:extLst>
              <a:ext uri="{FF2B5EF4-FFF2-40B4-BE49-F238E27FC236}">
                <a16:creationId xmlns:a16="http://schemas.microsoft.com/office/drawing/2014/main" id="{00000000-0008-0000-4E00-000029000000}"/>
              </a:ext>
            </a:extLst>
          </xdr:cNvPr>
          <xdr:cNvSpPr txBox="1"/>
        </xdr:nvSpPr>
        <xdr:spPr>
          <a:xfrm>
            <a:off x="6521695" y="1948519"/>
            <a:ext cx="1896050"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rtl="0"/>
            <a:r>
              <a:rPr lang="fr" sz="1200" kern="1200">
                <a:solidFill>
                  <a:schemeClr val="dk1"/>
                </a:solidFill>
                <a:effectLst/>
                <a:latin typeface="+mn-lt"/>
                <a:ea typeface="+mn-ea"/>
                <a:cs typeface="+mn-cs"/>
              </a:rPr>
              <a:t>Modifiez</a:t>
            </a:r>
            <a:r>
              <a:rPr lang="fr" sz="1200" kern="1200" baseline="0">
                <a:solidFill>
                  <a:schemeClr val="dk1"/>
                </a:solidFill>
                <a:effectLst/>
                <a:latin typeface="+mn-lt"/>
                <a:ea typeface="+mn-ea"/>
                <a:cs typeface="+mn-cs"/>
              </a:rPr>
              <a:t> ces chiffres et vous verrez que les résultats de la formule changent automatiquement.</a:t>
            </a:r>
            <a:endParaRPr lang="en-US" sz="900">
              <a:effectLst/>
            </a:endParaRPr>
          </a:p>
        </xdr:txBody>
      </xdr:sp>
    </xdr:grpSp>
    <xdr:clientData/>
  </xdr:twoCellAnchor>
  <xdr:twoCellAnchor editAs="absolute">
    <xdr:from>
      <xdr:col>1</xdr:col>
      <xdr:colOff>5323810</xdr:colOff>
      <xdr:row>26</xdr:row>
      <xdr:rowOff>24999</xdr:rowOff>
    </xdr:from>
    <xdr:to>
      <xdr:col>13</xdr:col>
      <xdr:colOff>400051</xdr:colOff>
      <xdr:row>57</xdr:row>
      <xdr:rowOff>95250</xdr:rowOff>
    </xdr:to>
    <xdr:grpSp>
      <xdr:nvGrpSpPr>
        <xdr:cNvPr id="44" name="Groupe 168">
          <a:extLst>
            <a:ext uri="{FF2B5EF4-FFF2-40B4-BE49-F238E27FC236}">
              <a16:creationId xmlns:a16="http://schemas.microsoft.com/office/drawing/2014/main" id="{00000000-0008-0000-4E00-00002C000000}"/>
            </a:ext>
          </a:extLst>
        </xdr:cNvPr>
        <xdr:cNvGrpSpPr/>
      </xdr:nvGrpSpPr>
      <xdr:grpSpPr>
        <a:xfrm>
          <a:off x="6171535" y="5768574"/>
          <a:ext cx="8620791" cy="5975751"/>
          <a:chOff x="8257510" y="6178149"/>
          <a:chExt cx="8620791" cy="5975751"/>
        </a:xfrm>
      </xdr:grpSpPr>
      <xdr:grpSp>
        <xdr:nvGrpSpPr>
          <xdr:cNvPr id="45" name="BON À SAVOIR" descr="BON À SAVOIR&#10;&#10;">
            <a:extLst>
              <a:ext uri="{FF2B5EF4-FFF2-40B4-BE49-F238E27FC236}">
                <a16:creationId xmlns:a16="http://schemas.microsoft.com/office/drawing/2014/main" id="{00000000-0008-0000-4E00-00002D000000}"/>
              </a:ext>
            </a:extLst>
          </xdr:cNvPr>
          <xdr:cNvGrpSpPr/>
        </xdr:nvGrpSpPr>
        <xdr:grpSpPr>
          <a:xfrm>
            <a:off x="12486607" y="6178149"/>
            <a:ext cx="4391694" cy="1927626"/>
            <a:chOff x="7053810" y="15226304"/>
            <a:chExt cx="4525067" cy="1662195"/>
          </a:xfrm>
        </xdr:grpSpPr>
        <xdr:sp macro="" textlink="">
          <xdr:nvSpPr>
            <xdr:cNvPr id="87" name="Étape" descr="BON À SAVOIR&#10;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10;&#10;Par exemple : sélectionnez la cellule jaune comportant le nombre 12 ci-dessous. Vous pouvez constater que nous avons utilisé la fonction SOMME suivie d’une plage de cellules. Nous n’avons pas directement entré « 4 » ou « 8 » dans la formule. &#10;">
              <a:extLst>
                <a:ext uri="{FF2B5EF4-FFF2-40B4-BE49-F238E27FC236}">
                  <a16:creationId xmlns:a16="http://schemas.microsoft.com/office/drawing/2014/main" id="{00000000-0008-0000-4E00-000057000000}"/>
                </a:ext>
              </a:extLst>
            </xdr:cNvPr>
            <xdr:cNvSpPr txBox="1"/>
          </xdr:nvSpPr>
          <xdr:spPr>
            <a:xfrm>
              <a:off x="7377111" y="15262899"/>
              <a:ext cx="4201766"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Par exemple : sélectionnez la cellule jaune comportant le nombre </a:t>
              </a:r>
              <a:r>
                <a:rPr lang="fr" sz="1100" b="1" i="0" kern="1200" baseline="0">
                  <a:solidFill>
                    <a:schemeClr val="dk1"/>
                  </a:solidFill>
                  <a:effectLst/>
                  <a:latin typeface="+mn-lt"/>
                  <a:ea typeface="+mn-ea"/>
                  <a:cs typeface="+mn-cs"/>
                </a:rPr>
                <a:t>12</a:t>
              </a:r>
              <a:r>
                <a:rPr lang="fr" sz="1100" b="0" i="0" kern="1200" baseline="0">
                  <a:solidFill>
                    <a:schemeClr val="dk1"/>
                  </a:solidFill>
                  <a:effectLst/>
                  <a:latin typeface="+mn-lt"/>
                  <a:ea typeface="+mn-ea"/>
                  <a:cs typeface="+mn-cs"/>
                </a:rPr>
                <a:t> ci-dessous. Vous pouvez constater que nous avons utilisé la fonction </a:t>
              </a:r>
              <a:r>
                <a:rPr lang="fr" sz="1100" b="1" i="0" kern="1200" baseline="0">
                  <a:solidFill>
                    <a:schemeClr val="dk1"/>
                  </a:solidFill>
                  <a:effectLst/>
                  <a:latin typeface="+mn-lt"/>
                  <a:ea typeface="+mn-ea"/>
                  <a:cs typeface="+mn-cs"/>
                </a:rPr>
                <a:t>SOMME</a:t>
              </a:r>
              <a:r>
                <a:rPr lang="fr" sz="1100" b="0" i="0" kern="1200" baseline="0">
                  <a:solidFill>
                    <a:schemeClr val="dk1"/>
                  </a:solidFill>
                  <a:effectLst/>
                  <a:latin typeface="+mn-lt"/>
                  <a:ea typeface="+mn-ea"/>
                  <a:cs typeface="+mn-cs"/>
                </a:rPr>
                <a:t> suivie d’une plage de cellules. Nous n’avons pas directement entré « 4 » ou « 8 » dans la formule. </a:t>
              </a:r>
            </a:p>
          </xdr:txBody>
        </xdr:sp>
        <xdr:pic>
          <xdr:nvPicPr>
            <xdr:cNvPr id="88" name="Graphisme 147" descr="Lunettes">
              <a:extLst>
                <a:ext uri="{FF2B5EF4-FFF2-40B4-BE49-F238E27FC236}">
                  <a16:creationId xmlns:a16="http://schemas.microsoft.com/office/drawing/2014/main" id="{00000000-0008-0000-4E00-000058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7053810" y="15226304"/>
              <a:ext cx="323347" cy="349115"/>
            </a:xfrm>
            <a:prstGeom prst="rect">
              <a:avLst/>
            </a:prstGeom>
          </xdr:spPr>
        </xdr:pic>
      </xdr:grpSp>
      <xdr:grpSp>
        <xdr:nvGrpSpPr>
          <xdr:cNvPr id="46" name="Groupe 170">
            <a:extLst>
              <a:ext uri="{FF2B5EF4-FFF2-40B4-BE49-F238E27FC236}">
                <a16:creationId xmlns:a16="http://schemas.microsoft.com/office/drawing/2014/main" id="{00000000-0008-0000-4E00-00002E000000}"/>
              </a:ext>
            </a:extLst>
          </xdr:cNvPr>
          <xdr:cNvGrpSpPr/>
        </xdr:nvGrpSpPr>
        <xdr:grpSpPr>
          <a:xfrm>
            <a:off x="8319789" y="6402998"/>
            <a:ext cx="4083384" cy="1294710"/>
            <a:chOff x="8319789" y="6402998"/>
            <a:chExt cx="4083384" cy="1294710"/>
          </a:xfrm>
        </xdr:grpSpPr>
        <xdr:sp macro="" textlink="">
          <xdr:nvSpPr>
            <xdr:cNvPr id="73" name="txt_Formule" descr="=A1+B1 &#10;">
              <a:extLst>
                <a:ext uri="{FF2B5EF4-FFF2-40B4-BE49-F238E27FC236}">
                  <a16:creationId xmlns:a16="http://schemas.microsoft.com/office/drawing/2014/main" id="{00000000-0008-0000-4E00-000049000000}"/>
                </a:ext>
              </a:extLst>
            </xdr:cNvPr>
            <xdr:cNvSpPr txBox="1"/>
          </xdr:nvSpPr>
          <xdr:spPr>
            <a:xfrm>
              <a:off x="8319789" y="6663836"/>
              <a:ext cx="2025984"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3600">
                  <a:solidFill>
                    <a:srgbClr val="000000"/>
                  </a:solidFill>
                  <a:effectLst/>
                  <a:latin typeface="Courier New" panose="02070309020205020404" pitchFamily="49" charset="0"/>
                  <a:ea typeface="Times New Roman" panose="02020603050405020304" pitchFamily="18" charset="0"/>
                </a:rPr>
                <a:t>=A1+B1 </a:t>
              </a:r>
              <a:endParaRPr lang="en-US" sz="3600">
                <a:effectLst/>
                <a:latin typeface="Times New Roman" panose="02020603050405020304" pitchFamily="18" charset="0"/>
                <a:ea typeface="Times New Roman" panose="02020603050405020304" pitchFamily="18" charset="0"/>
              </a:endParaRPr>
            </a:p>
          </xdr:txBody>
        </xdr:sp>
        <xdr:sp macro="" textlink="">
          <xdr:nvSpPr>
            <xdr:cNvPr id="74" name="AccoladeSupérieureFormule">
              <a:extLst>
                <a:ext uri="{FF2B5EF4-FFF2-40B4-BE49-F238E27FC236}">
                  <a16:creationId xmlns:a16="http://schemas.microsoft.com/office/drawing/2014/main" id="{00000000-0008-0000-4E00-00004A000000}"/>
                </a:ext>
              </a:extLst>
            </xdr:cNvPr>
            <xdr:cNvSpPr/>
          </xdr:nvSpPr>
          <xdr:spPr>
            <a:xfrm rot="5400000">
              <a:off x="9207945" y="6645021"/>
              <a:ext cx="121918" cy="19618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5" name="txt_LégendeSupérieureFormule" descr="Opérateur&#10;">
              <a:extLst>
                <a:ext uri="{FF2B5EF4-FFF2-40B4-BE49-F238E27FC236}">
                  <a16:creationId xmlns:a16="http://schemas.microsoft.com/office/drawing/2014/main" id="{00000000-0008-0000-4E00-00004B000000}"/>
                </a:ext>
              </a:extLst>
            </xdr:cNvPr>
            <xdr:cNvSpPr txBox="1">
              <a:spLocks noChangeArrowheads="1"/>
            </xdr:cNvSpPr>
          </xdr:nvSpPr>
          <xdr:spPr bwMode="auto">
            <a:xfrm>
              <a:off x="8921187" y="6402998"/>
              <a:ext cx="792000"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Opérateur</a:t>
              </a:r>
            </a:p>
          </xdr:txBody>
        </xdr:sp>
        <xdr:sp macro="" textlink="">
          <xdr:nvSpPr>
            <xdr:cNvPr id="76" name="AccoladeSupérieureFormule">
              <a:extLst>
                <a:ext uri="{FF2B5EF4-FFF2-40B4-BE49-F238E27FC236}">
                  <a16:creationId xmlns:a16="http://schemas.microsoft.com/office/drawing/2014/main" id="{00000000-0008-0000-4E00-00004C000000}"/>
                </a:ext>
              </a:extLst>
            </xdr:cNvPr>
            <xdr:cNvSpPr/>
          </xdr:nvSpPr>
          <xdr:spPr>
            <a:xfrm rot="16200000">
              <a:off x="8791631" y="6974379"/>
              <a:ext cx="121918" cy="48264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7" name="txt_LégendeSupérieureFormule" descr="Référence de cellule&#10;&#10;">
              <a:extLst>
                <a:ext uri="{FF2B5EF4-FFF2-40B4-BE49-F238E27FC236}">
                  <a16:creationId xmlns:a16="http://schemas.microsoft.com/office/drawing/2014/main" id="{00000000-0008-0000-4E00-00004D000000}"/>
                </a:ext>
              </a:extLst>
            </xdr:cNvPr>
            <xdr:cNvSpPr txBox="1">
              <a:spLocks noChangeArrowheads="1"/>
            </xdr:cNvSpPr>
          </xdr:nvSpPr>
          <xdr:spPr bwMode="auto">
            <a:xfrm>
              <a:off x="8457777" y="7293605"/>
              <a:ext cx="792000" cy="404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Référence de cellule</a:t>
              </a:r>
            </a:p>
          </xdr:txBody>
        </xdr:sp>
        <xdr:sp macro="" textlink="">
          <xdr:nvSpPr>
            <xdr:cNvPr id="78" name="AccoladeSupérieureFormule">
              <a:extLst>
                <a:ext uri="{FF2B5EF4-FFF2-40B4-BE49-F238E27FC236}">
                  <a16:creationId xmlns:a16="http://schemas.microsoft.com/office/drawing/2014/main" id="{00000000-0008-0000-4E00-00004E000000}"/>
                </a:ext>
              </a:extLst>
            </xdr:cNvPr>
            <xdr:cNvSpPr/>
          </xdr:nvSpPr>
          <xdr:spPr>
            <a:xfrm rot="16200000">
              <a:off x="9638165" y="6973189"/>
              <a:ext cx="121918" cy="48502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9" name="txt_LégendeSupérieureFormule" descr="Référence de cellule&#10;&#10;">
              <a:extLst>
                <a:ext uri="{FF2B5EF4-FFF2-40B4-BE49-F238E27FC236}">
                  <a16:creationId xmlns:a16="http://schemas.microsoft.com/office/drawing/2014/main" id="{00000000-0008-0000-4E00-00004F000000}"/>
                </a:ext>
              </a:extLst>
            </xdr:cNvPr>
            <xdr:cNvSpPr txBox="1">
              <a:spLocks noChangeArrowheads="1"/>
            </xdr:cNvSpPr>
          </xdr:nvSpPr>
          <xdr:spPr bwMode="auto">
            <a:xfrm>
              <a:off x="9322170" y="7293605"/>
              <a:ext cx="792000" cy="404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Référence de cellule</a:t>
              </a:r>
            </a:p>
          </xdr:txBody>
        </xdr:sp>
        <xdr:sp macro="" textlink="">
          <xdr:nvSpPr>
            <xdr:cNvPr id="80" name="txt_Formule" descr="=10*20 &#10;">
              <a:extLst>
                <a:ext uri="{FF2B5EF4-FFF2-40B4-BE49-F238E27FC236}">
                  <a16:creationId xmlns:a16="http://schemas.microsoft.com/office/drawing/2014/main" id="{00000000-0008-0000-4E00-000050000000}"/>
                </a:ext>
              </a:extLst>
            </xdr:cNvPr>
            <xdr:cNvSpPr txBox="1"/>
          </xdr:nvSpPr>
          <xdr:spPr>
            <a:xfrm>
              <a:off x="10369130" y="6663836"/>
              <a:ext cx="2034043"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3600">
                  <a:solidFill>
                    <a:srgbClr val="000000"/>
                  </a:solidFill>
                  <a:effectLst/>
                  <a:latin typeface="Courier New" panose="02070309020205020404" pitchFamily="49" charset="0"/>
                  <a:ea typeface="Times New Roman" panose="02020603050405020304" pitchFamily="18" charset="0"/>
                </a:rPr>
                <a:t>=10+20 </a:t>
              </a:r>
              <a:endParaRPr lang="en-US" sz="3600">
                <a:effectLst/>
                <a:latin typeface="Times New Roman" panose="02020603050405020304" pitchFamily="18" charset="0"/>
                <a:ea typeface="Times New Roman" panose="02020603050405020304" pitchFamily="18" charset="0"/>
              </a:endParaRPr>
            </a:p>
          </xdr:txBody>
        </xdr:sp>
        <xdr:sp macro="" textlink="">
          <xdr:nvSpPr>
            <xdr:cNvPr id="81" name="AccoladeSupérieureFormule">
              <a:extLst>
                <a:ext uri="{FF2B5EF4-FFF2-40B4-BE49-F238E27FC236}">
                  <a16:creationId xmlns:a16="http://schemas.microsoft.com/office/drawing/2014/main" id="{00000000-0008-0000-4E00-000051000000}"/>
                </a:ext>
              </a:extLst>
            </xdr:cNvPr>
            <xdr:cNvSpPr/>
          </xdr:nvSpPr>
          <xdr:spPr>
            <a:xfrm rot="5400000">
              <a:off x="11262049" y="6643189"/>
              <a:ext cx="121918" cy="19985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2" name="txt_LégendeSupérieureFormule" descr="Opérateur&#10;">
              <a:extLst>
                <a:ext uri="{FF2B5EF4-FFF2-40B4-BE49-F238E27FC236}">
                  <a16:creationId xmlns:a16="http://schemas.microsoft.com/office/drawing/2014/main" id="{00000000-0008-0000-4E00-000052000000}"/>
                </a:ext>
              </a:extLst>
            </xdr:cNvPr>
            <xdr:cNvSpPr txBox="1">
              <a:spLocks noChangeArrowheads="1"/>
            </xdr:cNvSpPr>
          </xdr:nvSpPr>
          <xdr:spPr bwMode="auto">
            <a:xfrm>
              <a:off x="10971993" y="6402998"/>
              <a:ext cx="792000"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Opérateur</a:t>
              </a:r>
            </a:p>
          </xdr:txBody>
        </xdr:sp>
        <xdr:sp macro="" textlink="">
          <xdr:nvSpPr>
            <xdr:cNvPr id="83" name="AccoladeSupérieureFormule">
              <a:extLst>
                <a:ext uri="{FF2B5EF4-FFF2-40B4-BE49-F238E27FC236}">
                  <a16:creationId xmlns:a16="http://schemas.microsoft.com/office/drawing/2014/main" id="{00000000-0008-0000-4E00-000053000000}"/>
                </a:ext>
              </a:extLst>
            </xdr:cNvPr>
            <xdr:cNvSpPr/>
          </xdr:nvSpPr>
          <xdr:spPr>
            <a:xfrm rot="16200000">
              <a:off x="10843170" y="6973646"/>
              <a:ext cx="121918" cy="48411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4" name="txt_LégendeSupérieureFormule" descr="Constante&#10;">
              <a:extLst>
                <a:ext uri="{FF2B5EF4-FFF2-40B4-BE49-F238E27FC236}">
                  <a16:creationId xmlns:a16="http://schemas.microsoft.com/office/drawing/2014/main" id="{00000000-0008-0000-4E00-000054000000}"/>
                </a:ext>
              </a:extLst>
            </xdr:cNvPr>
            <xdr:cNvSpPr txBox="1">
              <a:spLocks noChangeArrowheads="1"/>
            </xdr:cNvSpPr>
          </xdr:nvSpPr>
          <xdr:spPr bwMode="auto">
            <a:xfrm>
              <a:off x="10527633" y="7293605"/>
              <a:ext cx="792000" cy="404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Constante</a:t>
              </a:r>
            </a:p>
          </xdr:txBody>
        </xdr:sp>
        <xdr:sp macro="" textlink="">
          <xdr:nvSpPr>
            <xdr:cNvPr id="85" name="AccoladeSupérieureFormule">
              <a:extLst>
                <a:ext uri="{FF2B5EF4-FFF2-40B4-BE49-F238E27FC236}">
                  <a16:creationId xmlns:a16="http://schemas.microsoft.com/office/drawing/2014/main" id="{00000000-0008-0000-4E00-000055000000}"/>
                </a:ext>
              </a:extLst>
            </xdr:cNvPr>
            <xdr:cNvSpPr/>
          </xdr:nvSpPr>
          <xdr:spPr>
            <a:xfrm rot="16200000">
              <a:off x="11694101" y="6973189"/>
              <a:ext cx="121918" cy="48502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6" name="txt_LégendeSupérieureFormule" descr="Constante&#10;">
              <a:extLst>
                <a:ext uri="{FF2B5EF4-FFF2-40B4-BE49-F238E27FC236}">
                  <a16:creationId xmlns:a16="http://schemas.microsoft.com/office/drawing/2014/main" id="{00000000-0008-0000-4E00-000056000000}"/>
                </a:ext>
              </a:extLst>
            </xdr:cNvPr>
            <xdr:cNvSpPr txBox="1">
              <a:spLocks noChangeArrowheads="1"/>
            </xdr:cNvSpPr>
          </xdr:nvSpPr>
          <xdr:spPr bwMode="auto">
            <a:xfrm>
              <a:off x="11378107" y="7293605"/>
              <a:ext cx="792000" cy="404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Constante</a:t>
              </a:r>
            </a:p>
          </xdr:txBody>
        </xdr:sp>
      </xdr:grpSp>
      <xdr:grpSp>
        <xdr:nvGrpSpPr>
          <xdr:cNvPr id="47" name="Groupe 171">
            <a:extLst>
              <a:ext uri="{FF2B5EF4-FFF2-40B4-BE49-F238E27FC236}">
                <a16:creationId xmlns:a16="http://schemas.microsoft.com/office/drawing/2014/main" id="{00000000-0008-0000-4E00-00002F000000}"/>
              </a:ext>
            </a:extLst>
          </xdr:cNvPr>
          <xdr:cNvGrpSpPr/>
        </xdr:nvGrpSpPr>
        <xdr:grpSpPr>
          <a:xfrm>
            <a:off x="8257510" y="8164390"/>
            <a:ext cx="4591715" cy="1627310"/>
            <a:chOff x="8257510" y="8164390"/>
            <a:chExt cx="4591715" cy="1627310"/>
          </a:xfrm>
        </xdr:grpSpPr>
        <xdr:sp macro="" textlink="">
          <xdr:nvSpPr>
            <xdr:cNvPr id="66" name="txt_Formule" descr="=SOMME(A1:A10)&#10;">
              <a:extLst>
                <a:ext uri="{FF2B5EF4-FFF2-40B4-BE49-F238E27FC236}">
                  <a16:creationId xmlns:a16="http://schemas.microsoft.com/office/drawing/2014/main" id="{00000000-0008-0000-4E00-000042000000}"/>
                </a:ext>
              </a:extLst>
            </xdr:cNvPr>
            <xdr:cNvSpPr txBox="1"/>
          </xdr:nvSpPr>
          <xdr:spPr>
            <a:xfrm>
              <a:off x="8257510" y="8447209"/>
              <a:ext cx="397259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3600">
                  <a:solidFill>
                    <a:srgbClr val="000000"/>
                  </a:solidFill>
                  <a:effectLst/>
                  <a:latin typeface="Courier New" panose="02070309020205020404" pitchFamily="49" charset="0"/>
                  <a:ea typeface="Times New Roman" panose="02020603050405020304" pitchFamily="18" charset="0"/>
                </a:rPr>
                <a:t>=SOMME(A1:A10)</a:t>
              </a:r>
              <a:endParaRPr lang="en-US" sz="3600">
                <a:effectLst/>
                <a:latin typeface="Times New Roman" panose="02020603050405020304" pitchFamily="18" charset="0"/>
                <a:ea typeface="Times New Roman" panose="02020603050405020304" pitchFamily="18" charset="0"/>
              </a:endParaRPr>
            </a:p>
          </xdr:txBody>
        </xdr:sp>
        <xdr:sp macro="" textlink="">
          <xdr:nvSpPr>
            <xdr:cNvPr id="67" name="AccoladeSupérieureFormule">
              <a:extLst>
                <a:ext uri="{FF2B5EF4-FFF2-40B4-BE49-F238E27FC236}">
                  <a16:creationId xmlns:a16="http://schemas.microsoft.com/office/drawing/2014/main" id="{00000000-0008-0000-4E00-000043000000}"/>
                </a:ext>
              </a:extLst>
            </xdr:cNvPr>
            <xdr:cNvSpPr/>
          </xdr:nvSpPr>
          <xdr:spPr>
            <a:xfrm rot="5400000">
              <a:off x="9166490" y="7845008"/>
              <a:ext cx="126317" cy="1314602"/>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68" name="txt_LégendeSupérieureFormule" descr="Fonction&#10;">
              <a:extLst>
                <a:ext uri="{FF2B5EF4-FFF2-40B4-BE49-F238E27FC236}">
                  <a16:creationId xmlns:a16="http://schemas.microsoft.com/office/drawing/2014/main" id="{00000000-0008-0000-4E00-000044000000}"/>
                </a:ext>
              </a:extLst>
            </xdr:cNvPr>
            <xdr:cNvSpPr txBox="1">
              <a:spLocks noChangeArrowheads="1"/>
            </xdr:cNvSpPr>
          </xdr:nvSpPr>
          <xdr:spPr bwMode="auto">
            <a:xfrm>
              <a:off x="8864771" y="8164390"/>
              <a:ext cx="719605"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Fonction</a:t>
              </a:r>
            </a:p>
          </xdr:txBody>
        </xdr:sp>
        <xdr:sp macro="" textlink="">
          <xdr:nvSpPr>
            <xdr:cNvPr id="69" name="AccoladeSupérieureFormule">
              <a:extLst>
                <a:ext uri="{FF2B5EF4-FFF2-40B4-BE49-F238E27FC236}">
                  <a16:creationId xmlns:a16="http://schemas.microsoft.com/office/drawing/2014/main" id="{00000000-0008-0000-4E00-000045000000}"/>
                </a:ext>
              </a:extLst>
            </xdr:cNvPr>
            <xdr:cNvSpPr/>
          </xdr:nvSpPr>
          <xdr:spPr>
            <a:xfrm rot="16200000">
              <a:off x="10944069" y="8209016"/>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0" name="AccoladeSupérieureFormule">
              <a:extLst>
                <a:ext uri="{FF2B5EF4-FFF2-40B4-BE49-F238E27FC236}">
                  <a16:creationId xmlns:a16="http://schemas.microsoft.com/office/drawing/2014/main" id="{00000000-0008-0000-4E00-000046000000}"/>
                </a:ext>
              </a:extLst>
            </xdr:cNvPr>
            <xdr:cNvSpPr/>
          </xdr:nvSpPr>
          <xdr:spPr>
            <a:xfrm rot="5400000">
              <a:off x="10925019" y="7694666"/>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1" name="txt_LégendeSupérieureFormule" descr="Argument&#10;">
              <a:extLst>
                <a:ext uri="{FF2B5EF4-FFF2-40B4-BE49-F238E27FC236}">
                  <a16:creationId xmlns:a16="http://schemas.microsoft.com/office/drawing/2014/main" id="{00000000-0008-0000-4E00-000047000000}"/>
                </a:ext>
              </a:extLst>
            </xdr:cNvPr>
            <xdr:cNvSpPr txBox="1">
              <a:spLocks noChangeArrowheads="1"/>
            </xdr:cNvSpPr>
          </xdr:nvSpPr>
          <xdr:spPr bwMode="auto">
            <a:xfrm>
              <a:off x="10445791" y="8164390"/>
              <a:ext cx="1005616"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a:t>
              </a:r>
            </a:p>
          </xdr:txBody>
        </xdr:sp>
        <xdr:sp macro="" textlink="">
          <xdr:nvSpPr>
            <xdr:cNvPr id="72" name="Zone de texte 2" descr="Une plage de cellules comporte une cellule de début, deux-points et une cellule de fin. Lorsque vous sélectionnez une plage de cellules pour l’ajouter à une formule, Excel ajoute automatiquement les deux-points.&#10;">
              <a:extLst>
                <a:ext uri="{FF2B5EF4-FFF2-40B4-BE49-F238E27FC236}">
                  <a16:creationId xmlns:a16="http://schemas.microsoft.com/office/drawing/2014/main" id="{00000000-0008-0000-4E00-000048000000}"/>
                </a:ext>
              </a:extLst>
            </xdr:cNvPr>
            <xdr:cNvSpPr txBox="1">
              <a:spLocks noChangeArrowheads="1"/>
            </xdr:cNvSpPr>
          </xdr:nvSpPr>
          <xdr:spPr bwMode="auto">
            <a:xfrm>
              <a:off x="8584381" y="9112879"/>
              <a:ext cx="4264844" cy="678821"/>
            </a:xfrm>
            <a:prstGeom prst="rect">
              <a:avLst/>
            </a:prstGeom>
            <a:solidFill>
              <a:schemeClr val="accent6">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Une plage de cellules comporte une cellule de début, deux-points et </a:t>
              </a:r>
              <a:r>
                <a:rPr lang="fr" sz="1100" baseline="0">
                  <a:effectLst/>
                  <a:latin typeface="+mn-lt"/>
                  <a:ea typeface="Calibri" panose="020F0502020204030204" pitchFamily="34" charset="0"/>
                  <a:cs typeface="Times New Roman" panose="02020603050405020304" pitchFamily="18" charset="0"/>
                </a:rPr>
                <a:t>une cellule de fin. Lorsque vous sélectionnez une plage de cellules pour l’ajouter à une formule, Excel ajoute automatiquement les deux-points.</a:t>
              </a:r>
              <a:endParaRPr lang="en-US" sz="1100">
                <a:effectLst/>
                <a:latin typeface="+mn-lt"/>
                <a:ea typeface="Calibri" panose="020F0502020204030204" pitchFamily="34" charset="0"/>
                <a:cs typeface="Times New Roman" panose="02020603050405020304" pitchFamily="18" charset="0"/>
              </a:endParaRPr>
            </a:p>
            <a:p>
              <a:pPr marL="0" marR="0"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 </a:t>
              </a:r>
            </a:p>
          </xdr:txBody>
        </xdr:sp>
      </xdr:grpSp>
      <xdr:grpSp>
        <xdr:nvGrpSpPr>
          <xdr:cNvPr id="48" name="Groupe 172">
            <a:extLst>
              <a:ext uri="{FF2B5EF4-FFF2-40B4-BE49-F238E27FC236}">
                <a16:creationId xmlns:a16="http://schemas.microsoft.com/office/drawing/2014/main" id="{00000000-0008-0000-4E00-000030000000}"/>
              </a:ext>
            </a:extLst>
          </xdr:cNvPr>
          <xdr:cNvGrpSpPr/>
        </xdr:nvGrpSpPr>
        <xdr:grpSpPr>
          <a:xfrm>
            <a:off x="8257510" y="10012240"/>
            <a:ext cx="7165820" cy="2141660"/>
            <a:chOff x="8257510" y="10012240"/>
            <a:chExt cx="7165820" cy="2141660"/>
          </a:xfrm>
        </xdr:grpSpPr>
        <xdr:sp macro="" textlink="">
          <xdr:nvSpPr>
            <xdr:cNvPr id="49" name="txt_Formule" descr="=SOMME(A1:A10,C1:C10)&#10;">
              <a:extLst>
                <a:ext uri="{FF2B5EF4-FFF2-40B4-BE49-F238E27FC236}">
                  <a16:creationId xmlns:a16="http://schemas.microsoft.com/office/drawing/2014/main" id="{00000000-0008-0000-4E00-000031000000}"/>
                </a:ext>
              </a:extLst>
            </xdr:cNvPr>
            <xdr:cNvSpPr txBox="1"/>
          </xdr:nvSpPr>
          <xdr:spPr>
            <a:xfrm>
              <a:off x="8257510" y="10628434"/>
              <a:ext cx="582044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3600">
                  <a:solidFill>
                    <a:srgbClr val="000000"/>
                  </a:solidFill>
                  <a:effectLst/>
                  <a:latin typeface="Courier New" panose="02070309020205020404" pitchFamily="49" charset="0"/>
                  <a:ea typeface="Times New Roman" panose="02020603050405020304" pitchFamily="18" charset="0"/>
                </a:rPr>
                <a:t>=SOMME(A1:A10;C1:C10)</a:t>
              </a:r>
              <a:endParaRPr lang="en-US" sz="3600">
                <a:effectLst/>
                <a:latin typeface="Times New Roman" panose="02020603050405020304" pitchFamily="18" charset="0"/>
                <a:ea typeface="Times New Roman" panose="02020603050405020304" pitchFamily="18" charset="0"/>
              </a:endParaRPr>
            </a:p>
          </xdr:txBody>
        </xdr:sp>
        <xdr:sp macro="" textlink="">
          <xdr:nvSpPr>
            <xdr:cNvPr id="50" name="AccoladeSupérieureFormule">
              <a:extLst>
                <a:ext uri="{FF2B5EF4-FFF2-40B4-BE49-F238E27FC236}">
                  <a16:creationId xmlns:a16="http://schemas.microsoft.com/office/drawing/2014/main" id="{00000000-0008-0000-4E00-000032000000}"/>
                </a:ext>
              </a:extLst>
            </xdr:cNvPr>
            <xdr:cNvSpPr/>
          </xdr:nvSpPr>
          <xdr:spPr>
            <a:xfrm rot="5400000">
              <a:off x="9155648" y="10041473"/>
              <a:ext cx="119426" cy="128602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1" name="txt_LégendeSupérieureFormule" descr="Fonction&#10;">
              <a:extLst>
                <a:ext uri="{FF2B5EF4-FFF2-40B4-BE49-F238E27FC236}">
                  <a16:creationId xmlns:a16="http://schemas.microsoft.com/office/drawing/2014/main" id="{00000000-0008-0000-4E00-000033000000}"/>
                </a:ext>
              </a:extLst>
            </xdr:cNvPr>
            <xdr:cNvSpPr txBox="1">
              <a:spLocks noChangeArrowheads="1"/>
            </xdr:cNvSpPr>
          </xdr:nvSpPr>
          <xdr:spPr bwMode="auto">
            <a:xfrm>
              <a:off x="8855246" y="10345615"/>
              <a:ext cx="719605"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Fonction</a:t>
              </a:r>
            </a:p>
          </xdr:txBody>
        </xdr:sp>
        <xdr:sp macro="" textlink="">
          <xdr:nvSpPr>
            <xdr:cNvPr id="52" name="AccoladeSupérieureFormule">
              <a:extLst>
                <a:ext uri="{FF2B5EF4-FFF2-40B4-BE49-F238E27FC236}">
                  <a16:creationId xmlns:a16="http://schemas.microsoft.com/office/drawing/2014/main" id="{00000000-0008-0000-4E00-000034000000}"/>
                </a:ext>
              </a:extLst>
            </xdr:cNvPr>
            <xdr:cNvSpPr/>
          </xdr:nvSpPr>
          <xdr:spPr>
            <a:xfrm rot="5400000">
              <a:off x="10934544" y="9875891"/>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3" name="txt_LégendeSupérieureFormule" descr="Argument&#10;">
              <a:extLst>
                <a:ext uri="{FF2B5EF4-FFF2-40B4-BE49-F238E27FC236}">
                  <a16:creationId xmlns:a16="http://schemas.microsoft.com/office/drawing/2014/main" id="{00000000-0008-0000-4E00-000035000000}"/>
                </a:ext>
              </a:extLst>
            </xdr:cNvPr>
            <xdr:cNvSpPr txBox="1">
              <a:spLocks noChangeArrowheads="1"/>
            </xdr:cNvSpPr>
          </xdr:nvSpPr>
          <xdr:spPr bwMode="auto">
            <a:xfrm>
              <a:off x="10455316" y="10345615"/>
              <a:ext cx="1005616"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a:t>
              </a:r>
            </a:p>
          </xdr:txBody>
        </xdr:sp>
        <xdr:sp macro="" textlink="">
          <xdr:nvSpPr>
            <xdr:cNvPr id="54" name="AccoladeSupérieureFormule">
              <a:extLst>
                <a:ext uri="{FF2B5EF4-FFF2-40B4-BE49-F238E27FC236}">
                  <a16:creationId xmlns:a16="http://schemas.microsoft.com/office/drawing/2014/main" id="{00000000-0008-0000-4E00-000036000000}"/>
                </a:ext>
              </a:extLst>
            </xdr:cNvPr>
            <xdr:cNvSpPr/>
          </xdr:nvSpPr>
          <xdr:spPr>
            <a:xfrm rot="5400000">
              <a:off x="12849069" y="9875891"/>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5" name="txt_LégendeSupérieureFormule" descr="Argument&#10;">
              <a:extLst>
                <a:ext uri="{FF2B5EF4-FFF2-40B4-BE49-F238E27FC236}">
                  <a16:creationId xmlns:a16="http://schemas.microsoft.com/office/drawing/2014/main" id="{00000000-0008-0000-4E00-000037000000}"/>
                </a:ext>
              </a:extLst>
            </xdr:cNvPr>
            <xdr:cNvSpPr txBox="1">
              <a:spLocks noChangeArrowheads="1"/>
            </xdr:cNvSpPr>
          </xdr:nvSpPr>
          <xdr:spPr bwMode="auto">
            <a:xfrm>
              <a:off x="12369841" y="10345615"/>
              <a:ext cx="1005616" cy="2571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a:t>
              </a:r>
            </a:p>
          </xdr:txBody>
        </xdr:sp>
        <xdr:sp macro="" textlink="">
          <xdr:nvSpPr>
            <xdr:cNvPr id="56" name="AccoladeSupérieureFormule">
              <a:extLst>
                <a:ext uri="{FF2B5EF4-FFF2-40B4-BE49-F238E27FC236}">
                  <a16:creationId xmlns:a16="http://schemas.microsoft.com/office/drawing/2014/main" id="{00000000-0008-0000-4E00-000038000000}"/>
                </a:ext>
              </a:extLst>
            </xdr:cNvPr>
            <xdr:cNvSpPr/>
          </xdr:nvSpPr>
          <xdr:spPr>
            <a:xfrm rot="16200000">
              <a:off x="10934544" y="10399766"/>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Zone de texte 2" descr="Plage de cellules">
              <a:extLst>
                <a:ext uri="{FF2B5EF4-FFF2-40B4-BE49-F238E27FC236}">
                  <a16:creationId xmlns:a16="http://schemas.microsoft.com/office/drawing/2014/main" id="{00000000-0008-0000-4E00-000039000000}"/>
                </a:ext>
              </a:extLst>
            </xdr:cNvPr>
            <xdr:cNvSpPr txBox="1">
              <a:spLocks noChangeArrowheads="1"/>
            </xdr:cNvSpPr>
          </xdr:nvSpPr>
          <xdr:spPr bwMode="auto">
            <a:xfrm>
              <a:off x="10413181" y="11303630"/>
              <a:ext cx="1217428" cy="278770"/>
            </a:xfrm>
            <a:prstGeom prst="rect">
              <a:avLst/>
            </a:prstGeom>
            <a:solidFill>
              <a:schemeClr val="accent6">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Plage de cellules</a:t>
              </a:r>
            </a:p>
            <a:p>
              <a:pPr marL="0" marR="0"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 </a:t>
              </a:r>
            </a:p>
          </xdr:txBody>
        </xdr:sp>
        <xdr:sp macro="" textlink="">
          <xdr:nvSpPr>
            <xdr:cNvPr id="58" name="AccoladeSupérieureFormule">
              <a:extLst>
                <a:ext uri="{FF2B5EF4-FFF2-40B4-BE49-F238E27FC236}">
                  <a16:creationId xmlns:a16="http://schemas.microsoft.com/office/drawing/2014/main" id="{00000000-0008-0000-4E00-00003A000000}"/>
                </a:ext>
              </a:extLst>
            </xdr:cNvPr>
            <xdr:cNvSpPr/>
          </xdr:nvSpPr>
          <xdr:spPr>
            <a:xfrm rot="16200000">
              <a:off x="12858594" y="10399766"/>
              <a:ext cx="121918" cy="159477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9" name="Zone de texte 2" descr="Autre plage de cellules">
              <a:extLst>
                <a:ext uri="{FF2B5EF4-FFF2-40B4-BE49-F238E27FC236}">
                  <a16:creationId xmlns:a16="http://schemas.microsoft.com/office/drawing/2014/main" id="{00000000-0008-0000-4E00-00003B000000}"/>
                </a:ext>
              </a:extLst>
            </xdr:cNvPr>
            <xdr:cNvSpPr txBox="1">
              <a:spLocks noChangeArrowheads="1"/>
            </xdr:cNvSpPr>
          </xdr:nvSpPr>
          <xdr:spPr bwMode="auto">
            <a:xfrm>
              <a:off x="12059234" y="11303630"/>
              <a:ext cx="1773422" cy="278770"/>
            </a:xfrm>
            <a:prstGeom prst="rect">
              <a:avLst/>
            </a:prstGeom>
            <a:solidFill>
              <a:schemeClr val="accent6">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Autre plage de cellules</a:t>
              </a:r>
            </a:p>
            <a:p>
              <a:pPr marL="0" marR="0" rtl="0">
                <a:lnSpc>
                  <a:spcPct val="107000"/>
                </a:lnSpc>
                <a:spcBef>
                  <a:spcPts val="0"/>
                </a:spcBef>
                <a:spcAft>
                  <a:spcPts val="800"/>
                </a:spcAft>
              </a:pPr>
              <a:r>
                <a:rPr lang="fr" sz="1100">
                  <a:effectLst/>
                  <a:latin typeface="+mn-lt"/>
                  <a:ea typeface="Calibri" panose="020F0502020204030204" pitchFamily="34" charset="0"/>
                  <a:cs typeface="Times New Roman" panose="02020603050405020304" pitchFamily="18" charset="0"/>
                </a:rPr>
                <a:t> </a:t>
              </a:r>
            </a:p>
          </xdr:txBody>
        </xdr:sp>
        <xdr:sp macro="" textlink="">
          <xdr:nvSpPr>
            <xdr:cNvPr id="60" name="txt_LégendeSupérieureFormule" descr="Additionnez les éléments suivants :&#10;">
              <a:extLst>
                <a:ext uri="{FF2B5EF4-FFF2-40B4-BE49-F238E27FC236}">
                  <a16:creationId xmlns:a16="http://schemas.microsoft.com/office/drawing/2014/main" id="{00000000-0008-0000-4E00-00003C000000}"/>
                </a:ext>
              </a:extLst>
            </xdr:cNvPr>
            <xdr:cNvSpPr txBox="1">
              <a:spLocks noChangeArrowheads="1"/>
            </xdr:cNvSpPr>
          </xdr:nvSpPr>
          <xdr:spPr bwMode="auto">
            <a:xfrm>
              <a:off x="11969791" y="10012240"/>
              <a:ext cx="2936834" cy="257175"/>
            </a:xfrm>
            <a:prstGeom prst="rect">
              <a:avLst/>
            </a:prstGeom>
            <a:no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Des virgules séparent les différents arguments</a:t>
              </a:r>
            </a:p>
          </xdr:txBody>
        </xdr:sp>
        <xdr:sp macro="" textlink="">
          <xdr:nvSpPr>
            <xdr:cNvPr id="61" name="Flèche Bonus supplémentaire" descr="Flèche">
              <a:extLst>
                <a:ext uri="{FF2B5EF4-FFF2-40B4-BE49-F238E27FC236}">
                  <a16:creationId xmlns:a16="http://schemas.microsoft.com/office/drawing/2014/main" id="{00000000-0008-0000-4E00-00003D000000}"/>
                </a:ext>
              </a:extLst>
            </xdr:cNvPr>
            <xdr:cNvSpPr/>
          </xdr:nvSpPr>
          <xdr:spPr>
            <a:xfrm rot="16200000">
              <a:off x="11672896" y="10436986"/>
              <a:ext cx="1009649" cy="462029"/>
            </a:xfrm>
            <a:prstGeom prst="arc">
              <a:avLst>
                <a:gd name="adj1" fmla="val 15011426"/>
                <a:gd name="adj2" fmla="val 20561228"/>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sp macro="" textlink="">
          <xdr:nvSpPr>
            <xdr:cNvPr id="62" name="txt_LégendeSupérieureFormule" descr="Parenthèse ouvrante&#10;&#10;">
              <a:extLst>
                <a:ext uri="{FF2B5EF4-FFF2-40B4-BE49-F238E27FC236}">
                  <a16:creationId xmlns:a16="http://schemas.microsoft.com/office/drawing/2014/main" id="{00000000-0008-0000-4E00-00003E000000}"/>
                </a:ext>
              </a:extLst>
            </xdr:cNvPr>
            <xdr:cNvSpPr txBox="1">
              <a:spLocks noChangeArrowheads="1"/>
            </xdr:cNvSpPr>
          </xdr:nvSpPr>
          <xdr:spPr bwMode="auto">
            <a:xfrm>
              <a:off x="8997991" y="11698165"/>
              <a:ext cx="2729639" cy="257175"/>
            </a:xfrm>
            <a:prstGeom prst="rect">
              <a:avLst/>
            </a:prstGeom>
            <a:no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Parenthèse ouvrante</a:t>
              </a:r>
            </a:p>
          </xdr:txBody>
        </xdr:sp>
        <xdr:sp macro="" textlink="">
          <xdr:nvSpPr>
            <xdr:cNvPr id="63" name="Flèche Bonus supplémentaire" descr="Flèche">
              <a:extLst>
                <a:ext uri="{FF2B5EF4-FFF2-40B4-BE49-F238E27FC236}">
                  <a16:creationId xmlns:a16="http://schemas.microsoft.com/office/drawing/2014/main" id="{00000000-0008-0000-4E00-00003F000000}"/>
                </a:ext>
              </a:extLst>
            </xdr:cNvPr>
            <xdr:cNvSpPr/>
          </xdr:nvSpPr>
          <xdr:spPr>
            <a:xfrm rot="16200000" flipH="1">
              <a:off x="9834571" y="11027536"/>
              <a:ext cx="1009649" cy="462029"/>
            </a:xfrm>
            <a:prstGeom prst="arc">
              <a:avLst>
                <a:gd name="adj1" fmla="val 15011426"/>
                <a:gd name="adj2" fmla="val 20561228"/>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sp macro="" textlink="">
          <xdr:nvSpPr>
            <xdr:cNvPr id="64" name="txt_LégendeSupérieureFormule" descr="Parenthèse fermante. Généralement, Excel l’ajoute automatiquement lorsque vous appuyez sur la touche Entrée.&#10;&#10;">
              <a:extLst>
                <a:ext uri="{FF2B5EF4-FFF2-40B4-BE49-F238E27FC236}">
                  <a16:creationId xmlns:a16="http://schemas.microsoft.com/office/drawing/2014/main" id="{00000000-0008-0000-4E00-000040000000}"/>
                </a:ext>
              </a:extLst>
            </xdr:cNvPr>
            <xdr:cNvSpPr txBox="1">
              <a:spLocks noChangeArrowheads="1"/>
            </xdr:cNvSpPr>
          </xdr:nvSpPr>
          <xdr:spPr bwMode="auto">
            <a:xfrm>
              <a:off x="12693691" y="11698165"/>
              <a:ext cx="2729639" cy="455735"/>
            </a:xfrm>
            <a:prstGeom prst="rect">
              <a:avLst/>
            </a:prstGeom>
            <a:noFill/>
            <a:ln w="9525">
              <a:noFill/>
              <a:miter lim="800000"/>
              <a:headEnd/>
              <a:tailEnd/>
            </a:ln>
          </xdr:spPr>
          <xdr:txBody>
            <a:bodyPr rot="0" vert="horz" wrap="square" lIns="91440" tIns="45720" rIns="91440" bIns="45720" rtlCol="0" anchor="ctr"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Parenthèse fermante. Généralement, Excel l’ajoute automatiquement lorsque</a:t>
              </a:r>
              <a:r>
                <a:rPr lang="fr" sz="1100" baseline="0">
                  <a:effectLst/>
                  <a:latin typeface="Calibri" panose="020F0502020204030204" pitchFamily="34" charset="0"/>
                  <a:ea typeface="Calibri" panose="020F0502020204030204" pitchFamily="34" charset="0"/>
                  <a:cs typeface="Times New Roman" panose="02020603050405020304" pitchFamily="18" charset="0"/>
                </a:rPr>
                <a:t> vous appuyez sur la touche </a:t>
              </a:r>
              <a:r>
                <a:rPr lang="fr" sz="1100" b="1" baseline="0">
                  <a:effectLst/>
                  <a:latin typeface="Calibri" panose="020F0502020204030204" pitchFamily="34" charset="0"/>
                  <a:ea typeface="Calibri" panose="020F0502020204030204" pitchFamily="34" charset="0"/>
                  <a:cs typeface="Times New Roman" panose="02020603050405020304" pitchFamily="18" charset="0"/>
                </a:rPr>
                <a:t>Entrée</a:t>
              </a:r>
              <a:r>
                <a:rPr lang="fr"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5" name="Flèche Bonus supplémentaire" descr="Flèche">
              <a:extLst>
                <a:ext uri="{FF2B5EF4-FFF2-40B4-BE49-F238E27FC236}">
                  <a16:creationId xmlns:a16="http://schemas.microsoft.com/office/drawing/2014/main" id="{00000000-0008-0000-4E00-000041000000}"/>
                </a:ext>
              </a:extLst>
            </xdr:cNvPr>
            <xdr:cNvSpPr/>
          </xdr:nvSpPr>
          <xdr:spPr>
            <a:xfrm rot="3731154">
              <a:off x="13070501" y="11050117"/>
              <a:ext cx="1340711" cy="462029"/>
            </a:xfrm>
            <a:prstGeom prst="arc">
              <a:avLst>
                <a:gd name="adj1" fmla="val 15011426"/>
                <a:gd name="adj2" fmla="val 20616247"/>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grpSp>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342900</xdr:colOff>
      <xdr:row>74</xdr:row>
      <xdr:rowOff>114300</xdr:rowOff>
    </xdr:from>
    <xdr:to>
      <xdr:col>1</xdr:col>
      <xdr:colOff>5228463</xdr:colOff>
      <xdr:row>92</xdr:row>
      <xdr:rowOff>180975</xdr:rowOff>
    </xdr:to>
    <xdr:grpSp>
      <xdr:nvGrpSpPr>
        <xdr:cNvPr id="2" name="Plus d’informations sur le web" descr="Plus d’informations sur le web, contient des liens vers le web&#10;Retour au début&#10;Étape suivante">
          <a:extLst>
            <a:ext uri="{FF2B5EF4-FFF2-40B4-BE49-F238E27FC236}">
              <a16:creationId xmlns:a16="http://schemas.microsoft.com/office/drawing/2014/main" id="{00000000-0008-0000-4F00-000002000000}"/>
            </a:ext>
          </a:extLst>
        </xdr:cNvPr>
        <xdr:cNvGrpSpPr/>
      </xdr:nvGrpSpPr>
      <xdr:grpSpPr>
        <a:xfrm>
          <a:off x="342900" y="14782800"/>
          <a:ext cx="5733288" cy="3495675"/>
          <a:chOff x="323850" y="16837043"/>
          <a:chExt cx="5737224" cy="3349188"/>
        </a:xfrm>
      </xdr:grpSpPr>
      <xdr:sp macro="" textlink="">
        <xdr:nvSpPr>
          <xdr:cNvPr id="3" name="Rectangle 180">
            <a:extLst>
              <a:ext uri="{FF2B5EF4-FFF2-40B4-BE49-F238E27FC236}">
                <a16:creationId xmlns:a16="http://schemas.microsoft.com/office/drawing/2014/main" id="{00000000-0008-0000-4F00-000003000000}"/>
              </a:ext>
            </a:extLst>
          </xdr:cNvPr>
          <xdr:cNvSpPr/>
        </xdr:nvSpPr>
        <xdr:spPr>
          <a:xfrm>
            <a:off x="323850" y="16837043"/>
            <a:ext cx="5737224" cy="334918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Étape" descr="Plus d’informations sur le web&#10;">
            <a:extLst>
              <a:ext uri="{FF2B5EF4-FFF2-40B4-BE49-F238E27FC236}">
                <a16:creationId xmlns:a16="http://schemas.microsoft.com/office/drawing/2014/main" id="{00000000-0008-0000-4F00-000004000000}"/>
              </a:ext>
            </a:extLst>
          </xdr:cNvPr>
          <xdr:cNvSpPr txBox="1"/>
        </xdr:nvSpPr>
        <xdr:spPr>
          <a:xfrm>
            <a:off x="546067" y="16955740"/>
            <a:ext cx="5257825" cy="47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 name="Connecteur droit 182" descr="Ligne décorative">
            <a:extLst>
              <a:ext uri="{FF2B5EF4-FFF2-40B4-BE49-F238E27FC236}">
                <a16:creationId xmlns:a16="http://schemas.microsoft.com/office/drawing/2014/main" id="{00000000-0008-0000-4F00-000005000000}"/>
              </a:ext>
            </a:extLst>
          </xdr:cNvPr>
          <xdr:cNvCxnSpPr>
            <a:cxnSpLocks/>
          </xdr:cNvCxnSpPr>
        </xdr:nvCxnSpPr>
        <xdr:spPr>
          <a:xfrm>
            <a:off x="546067" y="17444103"/>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6" name="Bouton Suivant" descr="Retour au début, lien hypertexte vers la cellule A1">
            <a:hlinkClick xmlns:r="http://schemas.openxmlformats.org/officeDocument/2006/relationships" r:id="rId1" tooltip="Sélectionnez pour revenir à la cellule A1 de cette feuille de calcul"/>
            <a:extLst>
              <a:ext uri="{FF2B5EF4-FFF2-40B4-BE49-F238E27FC236}">
                <a16:creationId xmlns:a16="http://schemas.microsoft.com/office/drawing/2014/main" id="{00000000-0008-0000-4F00-000006000000}"/>
              </a:ext>
            </a:extLst>
          </xdr:cNvPr>
          <xdr:cNvSpPr/>
        </xdr:nvSpPr>
        <xdr:spPr>
          <a:xfrm>
            <a:off x="558774" y="19485025"/>
            <a:ext cx="2764342" cy="523755"/>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Retour au début</a:t>
            </a:r>
          </a:p>
        </xdr:txBody>
      </xdr:sp>
      <xdr:cxnSp macro="">
        <xdr:nvCxnSpPr>
          <xdr:cNvPr id="7" name="Connecteur droit 184" descr="Ligne décorative">
            <a:extLst>
              <a:ext uri="{FF2B5EF4-FFF2-40B4-BE49-F238E27FC236}">
                <a16:creationId xmlns:a16="http://schemas.microsoft.com/office/drawing/2014/main" id="{00000000-0008-0000-4F00-000007000000}"/>
              </a:ext>
            </a:extLst>
          </xdr:cNvPr>
          <xdr:cNvCxnSpPr>
            <a:cxnSpLocks/>
          </xdr:cNvCxnSpPr>
        </xdr:nvCxnSpPr>
        <xdr:spPr>
          <a:xfrm>
            <a:off x="546067" y="19391758"/>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8" name="Bouton Suivant" descr="Bouton Étape suivante, lien hypertexte vers la feuille de calcul suivante">
            <a:hlinkClick xmlns:r="http://schemas.openxmlformats.org/officeDocument/2006/relationships" r:id="rId2" tooltip="Cliquez ici pour passer à la feuille de calcul suivante"/>
            <a:extLst>
              <a:ext uri="{FF2B5EF4-FFF2-40B4-BE49-F238E27FC236}">
                <a16:creationId xmlns:a16="http://schemas.microsoft.com/office/drawing/2014/main" id="{00000000-0008-0000-4F00-000008000000}"/>
              </a:ext>
            </a:extLst>
          </xdr:cNvPr>
          <xdr:cNvSpPr/>
        </xdr:nvSpPr>
        <xdr:spPr>
          <a:xfrm>
            <a:off x="4658995" y="19614418"/>
            <a:ext cx="1154430" cy="413897"/>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sp macro="" textlink="">
        <xdr:nvSpPr>
          <xdr:cNvPr id="9" name="Étape" descr="À propos de la fonction SOMME, lien hypertexte vers le web&#10;&#10;">
            <a:hlinkClick xmlns:r="http://schemas.openxmlformats.org/officeDocument/2006/relationships" r:id="rId3" tooltip="Sélectionnez ce lien pour accéder sur le web à des informations complémentaires sur la fonction SOMME"/>
            <a:extLst>
              <a:ext uri="{FF2B5EF4-FFF2-40B4-BE49-F238E27FC236}">
                <a16:creationId xmlns:a16="http://schemas.microsoft.com/office/drawing/2014/main" id="{00000000-0008-0000-4F00-000009000000}"/>
              </a:ext>
            </a:extLst>
          </xdr:cNvPr>
          <xdr:cNvSpPr txBox="1"/>
        </xdr:nvSpPr>
        <xdr:spPr>
          <a:xfrm>
            <a:off x="1003908" y="17606489"/>
            <a:ext cx="2284251" cy="303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0" name="Graphisme 22" descr="Flèche">
            <a:hlinkClick xmlns:r="http://schemas.openxmlformats.org/officeDocument/2006/relationships" r:id="rId3" tooltip="Sélectionnez pour accéder à des informations complémentaires sur le web"/>
            <a:extLst>
              <a:ext uri="{FF2B5EF4-FFF2-40B4-BE49-F238E27FC236}">
                <a16:creationId xmlns:a16="http://schemas.microsoft.com/office/drawing/2014/main" id="{00000000-0008-0000-4F00-00000A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517562"/>
            <a:ext cx="495829" cy="429422"/>
          </a:xfrm>
          <a:prstGeom prst="rect">
            <a:avLst/>
          </a:prstGeom>
        </xdr:spPr>
      </xdr:pic>
      <xdr:sp macro="" textlink="">
        <xdr:nvSpPr>
          <xdr:cNvPr id="11" name="Étape" descr="À propos de l’utilisation de la fonctionnalité Somme automatique pour additionner des nombres, lien hypertexte vers le web&#10;">
            <a:hlinkClick xmlns:r="http://schemas.openxmlformats.org/officeDocument/2006/relationships" r:id="rId6" tooltip="Sélectionnez ce lien pour accéder sur le web à des informations complémentaires sur l’utilisation de la fonctionnalité Somme automatique pour additionner des nombres"/>
            <a:extLst>
              <a:ext uri="{FF2B5EF4-FFF2-40B4-BE49-F238E27FC236}">
                <a16:creationId xmlns:a16="http://schemas.microsoft.com/office/drawing/2014/main" id="{00000000-0008-0000-4F00-00000B000000}"/>
              </a:ext>
            </a:extLst>
          </xdr:cNvPr>
          <xdr:cNvSpPr txBox="1"/>
        </xdr:nvSpPr>
        <xdr:spPr>
          <a:xfrm>
            <a:off x="1003908" y="18058397"/>
            <a:ext cx="3885550" cy="277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Somme automatique</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additionner des nombres</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2" name="Graphisme 22" descr="Flèche">
            <a:hlinkClick xmlns:r="http://schemas.openxmlformats.org/officeDocument/2006/relationships" r:id="rId6" tooltip="Sélectionnez pour accéder à des informations complémentaires sur le web"/>
            <a:extLst>
              <a:ext uri="{FF2B5EF4-FFF2-40B4-BE49-F238E27FC236}">
                <a16:creationId xmlns:a16="http://schemas.microsoft.com/office/drawing/2014/main" id="{00000000-0008-0000-4F00-00000C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956370"/>
            <a:ext cx="495829" cy="435772"/>
          </a:xfrm>
          <a:prstGeom prst="rect">
            <a:avLst/>
          </a:prstGeom>
        </xdr:spPr>
      </xdr:pic>
      <xdr:sp macro="" textlink="">
        <xdr:nvSpPr>
          <xdr:cNvPr id="13" name="Étape" descr="À propos de la fonction NB, lien hypertexte vers le web&#10;">
            <a:hlinkClick xmlns:r="http://schemas.openxmlformats.org/officeDocument/2006/relationships" r:id="rId7" tooltip="Sélectionnez ce lien pour accéder sur le web à des informations complémentaires sur la fonction NB"/>
            <a:extLst>
              <a:ext uri="{FF2B5EF4-FFF2-40B4-BE49-F238E27FC236}">
                <a16:creationId xmlns:a16="http://schemas.microsoft.com/office/drawing/2014/main" id="{00000000-0008-0000-4F00-00000D000000}"/>
              </a:ext>
            </a:extLst>
          </xdr:cNvPr>
          <xdr:cNvSpPr txBox="1"/>
        </xdr:nvSpPr>
        <xdr:spPr>
          <a:xfrm>
            <a:off x="1003908" y="18506516"/>
            <a:ext cx="2169366" cy="284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4" name="Graphisme 22" descr="Flèche">
            <a:hlinkClick xmlns:r="http://schemas.openxmlformats.org/officeDocument/2006/relationships" r:id="rId7" tooltip="Sélectionnez pour accéder à des informations complémentaires sur le web"/>
            <a:extLst>
              <a:ext uri="{FF2B5EF4-FFF2-40B4-BE49-F238E27FC236}">
                <a16:creationId xmlns:a16="http://schemas.microsoft.com/office/drawing/2014/main" id="{00000000-0008-0000-4F00-00000E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8410828"/>
            <a:ext cx="495829" cy="429422"/>
          </a:xfrm>
          <a:prstGeom prst="rect">
            <a:avLst/>
          </a:prstGeom>
        </xdr:spPr>
      </xdr:pic>
      <xdr:sp macro="" textlink="">
        <xdr:nvSpPr>
          <xdr:cNvPr id="15" name="Étape" descr="Formation en ligne gratuite sur Excel, lien hypertexte vers le web&#10;">
            <a:hlinkClick xmlns:r="http://schemas.openxmlformats.org/officeDocument/2006/relationships" r:id="rId8" tooltip="Sélectionnez ce lien pour accéder sur le web à une formation gratuite sur Excel"/>
            <a:extLst>
              <a:ext uri="{FF2B5EF4-FFF2-40B4-BE49-F238E27FC236}">
                <a16:creationId xmlns:a16="http://schemas.microsoft.com/office/drawing/2014/main" id="{00000000-0008-0000-4F00-00000F000000}"/>
              </a:ext>
            </a:extLst>
          </xdr:cNvPr>
          <xdr:cNvSpPr txBox="1"/>
        </xdr:nvSpPr>
        <xdr:spPr>
          <a:xfrm>
            <a:off x="1016607" y="18952686"/>
            <a:ext cx="2700470" cy="297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16"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00000000-0008-0000-4F00-00001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48053" y="18857397"/>
            <a:ext cx="495829" cy="435772"/>
          </a:xfrm>
          <a:prstGeom prst="rect">
            <a:avLst/>
          </a:prstGeom>
        </xdr:spPr>
      </xdr:pic>
    </xdr:grpSp>
    <xdr:clientData/>
  </xdr:twoCellAnchor>
  <xdr:twoCellAnchor editAs="oneCell">
    <xdr:from>
      <xdr:col>2</xdr:col>
      <xdr:colOff>76200</xdr:colOff>
      <xdr:row>51</xdr:row>
      <xdr:rowOff>6346</xdr:rowOff>
    </xdr:from>
    <xdr:to>
      <xdr:col>6</xdr:col>
      <xdr:colOff>266699</xdr:colOff>
      <xdr:row>60</xdr:row>
      <xdr:rowOff>60319</xdr:rowOff>
    </xdr:to>
    <xdr:grpSp>
      <xdr:nvGrpSpPr>
        <xdr:cNvPr id="17" name="DÉTAIL IMPORTANT" descr="DÉTAIL IMPORTANT&#10;Double-cliquez sur cette cellule. Vous pouvez voir le 100 à la fin. Bien qu’il soit possible de placer des nombres dans une formule de ce type, cela est déconseillé sauf nécessité absolue. Il s’agit d’une constante, et il est facile d’oublier qu’elle est là. Nous vous recommandons de plutôt faire référence à une autre cellule. En effet, celle-ci est facilement identifiable et n’est pas dissimulée dans une formule&#10;">
          <a:extLst>
            <a:ext uri="{FF2B5EF4-FFF2-40B4-BE49-F238E27FC236}">
              <a16:creationId xmlns:a16="http://schemas.microsoft.com/office/drawing/2014/main" id="{00000000-0008-0000-4F00-000011000000}"/>
            </a:ext>
          </a:extLst>
        </xdr:cNvPr>
        <xdr:cNvGrpSpPr/>
      </xdr:nvGrpSpPr>
      <xdr:grpSpPr>
        <a:xfrm>
          <a:off x="6448425" y="10293346"/>
          <a:ext cx="3562349" cy="1768473"/>
          <a:chOff x="6788150" y="10960177"/>
          <a:chExt cx="3714749" cy="1708070"/>
        </a:xfrm>
      </xdr:grpSpPr>
      <xdr:sp macro="" textlink="">
        <xdr:nvSpPr>
          <xdr:cNvPr id="18" name="Instruction" descr="DÉTAIL IMPORTANT&#10;Double-cliquez sur cette cellule. Vous pouvez voir le 100 à la fin. Bien qu’il soit possible de placer des nombres dans une formule de ce type, cela est déconseillé sauf nécessité absolue. Il s’agit d’une constante, et il est facile d’oublier qu’elle est là. Nous vous recommandons de plutôt faire référence à une autre cellule, par exemple la cellule D16. En effet, celle-ci est facilement identifiable et n’est pas dissimulée au sein d’une formule. &#10;&#10;">
            <a:extLst>
              <a:ext uri="{FF2B5EF4-FFF2-40B4-BE49-F238E27FC236}">
                <a16:creationId xmlns:a16="http://schemas.microsoft.com/office/drawing/2014/main" id="{00000000-0008-0000-4F00-000012000000}"/>
              </a:ext>
            </a:extLst>
          </xdr:cNvPr>
          <xdr:cNvSpPr txBox="1"/>
        </xdr:nvSpPr>
        <xdr:spPr>
          <a:xfrm>
            <a:off x="7073899" y="11363323"/>
            <a:ext cx="3429000" cy="1304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voir le </a:t>
            </a:r>
            <a:r>
              <a:rPr lang="fr" sz="1100" b="0" i="1" kern="1200" baseline="0">
                <a:solidFill>
                  <a:schemeClr val="dk1"/>
                </a:solidFill>
                <a:effectLst/>
                <a:latin typeface="+mn-lt"/>
                <a:ea typeface="+mn-ea"/>
                <a:cs typeface="+mn-cs"/>
              </a:rPr>
              <a:t>100</a:t>
            </a:r>
            <a:r>
              <a:rPr lang="fr" sz="1100" b="0" i="0" kern="1200" baseline="0">
                <a:solidFill>
                  <a:schemeClr val="dk1"/>
                </a:solidFill>
                <a:effectLst/>
                <a:latin typeface="+mn-lt"/>
                <a:ea typeface="+mn-ea"/>
                <a:cs typeface="+mn-cs"/>
              </a:rPr>
              <a:t> à la fin. Bien qu’il soit possible de placer des nombres dans une formule de ce type, cela est déconseillé sauf nécessité absolue. Il s’agit d’une </a:t>
            </a:r>
            <a:r>
              <a:rPr lang="fr" sz="1100" b="1" i="0" kern="1200" baseline="0">
                <a:solidFill>
                  <a:schemeClr val="dk1"/>
                </a:solidFill>
                <a:effectLst/>
                <a:latin typeface="+mn-lt"/>
                <a:ea typeface="+mn-ea"/>
                <a:cs typeface="+mn-cs"/>
              </a:rPr>
              <a:t>constante</a:t>
            </a:r>
            <a:r>
              <a:rPr lang="fr" sz="1100" b="0" i="0" kern="1200" baseline="0">
                <a:solidFill>
                  <a:schemeClr val="dk1"/>
                </a:solidFill>
                <a:effectLst/>
                <a:latin typeface="+mn-lt"/>
                <a:ea typeface="+mn-ea"/>
                <a:cs typeface="+mn-cs"/>
              </a:rPr>
              <a:t>, et il est facile d’oublier qu’elle est là. Nous vous recommandons plutôt de faire référence à une autre cellule, par exemple la cellule F51. En effet, celle-ci est facilement identifiable et n’est pas dissimulée au sein d’une formule. </a:t>
            </a:r>
            <a:endParaRPr lang="en-US" sz="1100">
              <a:effectLst/>
            </a:endParaRPr>
          </a:p>
        </xdr:txBody>
      </xdr:sp>
      <xdr:pic>
        <xdr:nvPicPr>
          <xdr:cNvPr id="19" name="Loupe" descr="Loupe">
            <a:extLst>
              <a:ext uri="{FF2B5EF4-FFF2-40B4-BE49-F238E27FC236}">
                <a16:creationId xmlns:a16="http://schemas.microsoft.com/office/drawing/2014/main" id="{00000000-0008-0000-4F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6788150" y="11420475"/>
            <a:ext cx="352313" cy="339611"/>
          </a:xfrm>
          <a:prstGeom prst="rect">
            <a:avLst/>
          </a:prstGeom>
        </xdr:spPr>
      </xdr:pic>
      <xdr:sp macro="" textlink="">
        <xdr:nvSpPr>
          <xdr:cNvPr id="20" name="Flèche" descr="Flèche">
            <a:extLst>
              <a:ext uri="{FF2B5EF4-FFF2-40B4-BE49-F238E27FC236}">
                <a16:creationId xmlns:a16="http://schemas.microsoft.com/office/drawing/2014/main" id="{00000000-0008-0000-4F00-000014000000}"/>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4</xdr:col>
      <xdr:colOff>7419</xdr:colOff>
      <xdr:row>33</xdr:row>
      <xdr:rowOff>139700</xdr:rowOff>
    </xdr:from>
    <xdr:to>
      <xdr:col>8</xdr:col>
      <xdr:colOff>590548</xdr:colOff>
      <xdr:row>41</xdr:row>
      <xdr:rowOff>25401</xdr:rowOff>
    </xdr:to>
    <xdr:grpSp>
      <xdr:nvGrpSpPr>
        <xdr:cNvPr id="21" name="Groupe 198">
          <a:extLst>
            <a:ext uri="{FF2B5EF4-FFF2-40B4-BE49-F238E27FC236}">
              <a16:creationId xmlns:a16="http://schemas.microsoft.com/office/drawing/2014/main" id="{00000000-0008-0000-4F00-000015000000}"/>
            </a:ext>
          </a:extLst>
        </xdr:cNvPr>
        <xdr:cNvGrpSpPr/>
      </xdr:nvGrpSpPr>
      <xdr:grpSpPr>
        <a:xfrm>
          <a:off x="8151294" y="6997700"/>
          <a:ext cx="3697804" cy="1409701"/>
          <a:chOff x="8132246" y="6921499"/>
          <a:chExt cx="3086711" cy="1409701"/>
        </a:xfrm>
      </xdr:grpSpPr>
      <xdr:pic>
        <xdr:nvPicPr>
          <xdr:cNvPr id="22" name="Graphisme de la barre d’état">
            <a:extLst>
              <a:ext uri="{FF2B5EF4-FFF2-40B4-BE49-F238E27FC236}">
                <a16:creationId xmlns:a16="http://schemas.microsoft.com/office/drawing/2014/main" id="{00000000-0008-0000-4F00-00001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88395" y="7566125"/>
            <a:ext cx="927396" cy="188153"/>
          </a:xfrm>
          <a:prstGeom prst="rect">
            <a:avLst/>
          </a:prstGeom>
        </xdr:spPr>
      </xdr:pic>
      <xdr:grpSp>
        <xdr:nvGrpSpPr>
          <xdr:cNvPr id="23" name="ESSAYEZ ÇA" descr="ESSAYEZ ÇA&#10;Sélectionnez ces cellules. Dans le coin inférieur droit de la fenêtre Excel, recherchez ceci :&#10;SOMME : 170&#10;Il s’agit tout simplement d’un autre moyen de trouver rapidement un total&#10;">
            <a:extLst>
              <a:ext uri="{FF2B5EF4-FFF2-40B4-BE49-F238E27FC236}">
                <a16:creationId xmlns:a16="http://schemas.microsoft.com/office/drawing/2014/main" id="{00000000-0008-0000-4F00-000017000000}"/>
              </a:ext>
            </a:extLst>
          </xdr:cNvPr>
          <xdr:cNvGrpSpPr/>
        </xdr:nvGrpSpPr>
        <xdr:grpSpPr>
          <a:xfrm>
            <a:off x="8132246" y="6921499"/>
            <a:ext cx="3086711" cy="1409701"/>
            <a:chOff x="7539454" y="8012952"/>
            <a:chExt cx="3107095" cy="1409701"/>
          </a:xfrm>
        </xdr:grpSpPr>
        <xdr:grpSp>
          <xdr:nvGrpSpPr>
            <xdr:cNvPr id="24" name="Lignes d’accolade">
              <a:extLst>
                <a:ext uri="{FF2B5EF4-FFF2-40B4-BE49-F238E27FC236}">
                  <a16:creationId xmlns:a16="http://schemas.microsoft.com/office/drawing/2014/main" id="{00000000-0008-0000-4F00-000018000000}"/>
                </a:ext>
              </a:extLst>
            </xdr:cNvPr>
            <xdr:cNvGrpSpPr/>
          </xdr:nvGrpSpPr>
          <xdr:grpSpPr>
            <a:xfrm rot="599914">
              <a:off x="7539454" y="8145377"/>
              <a:ext cx="293814" cy="698211"/>
              <a:chOff x="9871108" y="1184220"/>
              <a:chExt cx="273326" cy="789155"/>
            </a:xfrm>
          </xdr:grpSpPr>
          <xdr:sp macro="" textlink="">
            <xdr:nvSpPr>
              <xdr:cNvPr id="27" name="Une autre ligne d’accolade" descr="Ligne d’accolade">
                <a:extLst>
                  <a:ext uri="{FF2B5EF4-FFF2-40B4-BE49-F238E27FC236}">
                    <a16:creationId xmlns:a16="http://schemas.microsoft.com/office/drawing/2014/main" id="{00000000-0008-0000-4F00-00001B00000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8" name="Ligne d’accolade" descr="Ligne d’accolade&#10;">
                <a:extLst>
                  <a:ext uri="{FF2B5EF4-FFF2-40B4-BE49-F238E27FC236}">
                    <a16:creationId xmlns:a16="http://schemas.microsoft.com/office/drawing/2014/main" id="{00000000-0008-0000-4F00-00001C000000}"/>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5" name="Étoiles" descr="Étoiles">
              <a:extLst>
                <a:ext uri="{FF2B5EF4-FFF2-40B4-BE49-F238E27FC236}">
                  <a16:creationId xmlns:a16="http://schemas.microsoft.com/office/drawing/2014/main" id="{00000000-0008-0000-4F00-000019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830674" y="8038700"/>
              <a:ext cx="388098" cy="337815"/>
            </a:xfrm>
            <a:prstGeom prst="rect">
              <a:avLst/>
            </a:prstGeom>
          </xdr:spPr>
        </xdr:pic>
        <xdr:sp macro="" textlink="">
          <xdr:nvSpPr>
            <xdr:cNvPr id="26" name="Instructions" descr="ESSAYEZ ÇA&#10;Sélectionnez ces cellules. Puis, dans le coin inférieur droit de la fenêtre Excel, recherchez SOMME : 170 sur la barre.&#10;&#10;Il s’agit de la barre d’état, qui vous permet de trouver rapidement un total ainsi que d’autres informations sur une cellule ou une plage sélectionnée. &#10;">
              <a:extLst>
                <a:ext uri="{FF2B5EF4-FFF2-40B4-BE49-F238E27FC236}">
                  <a16:creationId xmlns:a16="http://schemas.microsoft.com/office/drawing/2014/main" id="{00000000-0008-0000-4F00-00001A000000}"/>
                </a:ext>
              </a:extLst>
            </xdr:cNvPr>
            <xdr:cNvSpPr txBox="1"/>
          </xdr:nvSpPr>
          <xdr:spPr>
            <a:xfrm>
              <a:off x="8188552" y="8012952"/>
              <a:ext cx="2457997"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ces cellules. Dans le coin inférieur droit de la fenêtre</a:t>
              </a:r>
              <a:r>
                <a:rPr lang="fr" sz="1100" kern="0" baseline="0">
                  <a:solidFill>
                    <a:schemeClr val="bg2">
                      <a:lumMod val="25000"/>
                    </a:schemeClr>
                  </a:solidFill>
                  <a:latin typeface="+mn-lt"/>
                  <a:ea typeface="Segoe UI" pitchFamily="34" charset="0"/>
                  <a:cs typeface="Segoe UI Light" panose="020B0502040204020203" pitchFamily="34" charset="0"/>
                </a:rPr>
                <a:t> Excel, recherchez ceci :</a:t>
              </a:r>
            </a:p>
            <a:p>
              <a:pPr lvl="0" rtl="0">
                <a:defRPr/>
              </a:pPr>
              <a:br>
                <a:rPr lang="en-US" sz="1100" kern="0" baseline="0">
                  <a:solidFill>
                    <a:schemeClr val="bg2">
                      <a:lumMod val="25000"/>
                    </a:schemeClr>
                  </a:solidFill>
                  <a:latin typeface="+mn-lt"/>
                  <a:ea typeface="Segoe UI" pitchFamily="34" charset="0"/>
                  <a:cs typeface="Segoe UI Light" panose="020B0502040204020203" pitchFamily="34" charset="0"/>
                </a:rPr>
              </a:b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kern="0" baseline="0">
                  <a:solidFill>
                    <a:schemeClr val="bg2">
                      <a:lumMod val="25000"/>
                    </a:schemeClr>
                  </a:solidFill>
                  <a:latin typeface="+mn-lt"/>
                  <a:ea typeface="Segoe UI" pitchFamily="34" charset="0"/>
                  <a:cs typeface="Segoe UI Light" panose="020B0502040204020203" pitchFamily="34" charset="0"/>
                </a:rPr>
                <a:t>Il s’agit de la barre d’état, qui vous permet de trouver rapidement un total ainsi que d’autres informations sur une cellule ou une plage sélectionnée. </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grpSp>
    <xdr:clientData/>
  </xdr:twoCellAnchor>
  <xdr:twoCellAnchor editAs="oneCell">
    <xdr:from>
      <xdr:col>5</xdr:col>
      <xdr:colOff>1047749</xdr:colOff>
      <xdr:row>15</xdr:row>
      <xdr:rowOff>28576</xdr:rowOff>
    </xdr:from>
    <xdr:to>
      <xdr:col>9</xdr:col>
      <xdr:colOff>209548</xdr:colOff>
      <xdr:row>22</xdr:row>
      <xdr:rowOff>85725</xdr:rowOff>
    </xdr:to>
    <xdr:grpSp>
      <xdr:nvGrpSpPr>
        <xdr:cNvPr id="29" name="Groupe 206" descr="BONUS SUPPLÉMENTAIRE&#10;Essayez d’ajouter une autre formule SOMME.SI ici, mais ajoutez des montants inférieurs à 100. Le résultat devrait être 160&#10;">
          <a:extLst>
            <a:ext uri="{FF2B5EF4-FFF2-40B4-BE49-F238E27FC236}">
              <a16:creationId xmlns:a16="http://schemas.microsoft.com/office/drawing/2014/main" id="{00000000-0008-0000-4F00-00001D000000}"/>
            </a:ext>
          </a:extLst>
        </xdr:cNvPr>
        <xdr:cNvGrpSpPr/>
      </xdr:nvGrpSpPr>
      <xdr:grpSpPr>
        <a:xfrm>
          <a:off x="9344024" y="3457576"/>
          <a:ext cx="2714624" cy="1390649"/>
          <a:chOff x="9048750" y="3743325"/>
          <a:chExt cx="2839722" cy="1390649"/>
        </a:xfrm>
      </xdr:grpSpPr>
      <xdr:sp macro="" textlink="">
        <xdr:nvSpPr>
          <xdr:cNvPr id="30" name="Étape" descr="BONUS SUPPLÉMENTAIRE&#10;Utilisez la fonction NB avec l’une des méthodes que vous avez déjà essayées. La fonction NB compte le nombre de cellules d’une plage qui contient des nombres.&#10;">
            <a:extLst>
              <a:ext uri="{FF2B5EF4-FFF2-40B4-BE49-F238E27FC236}">
                <a16:creationId xmlns:a16="http://schemas.microsoft.com/office/drawing/2014/main" id="{00000000-0008-0000-4F00-00001E000000}"/>
              </a:ext>
            </a:extLst>
          </xdr:cNvPr>
          <xdr:cNvSpPr txBox="1"/>
        </xdr:nvSpPr>
        <xdr:spPr>
          <a:xfrm>
            <a:off x="9648642" y="3905249"/>
            <a:ext cx="2239830"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Utilisez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avec l’une des méthodes que vous avez déjà essayées.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compte le nombre de cellules d’une plage qui contient des nombres.</a:t>
            </a:r>
          </a:p>
        </xdr:txBody>
      </xdr:sp>
      <xdr:pic>
        <xdr:nvPicPr>
          <xdr:cNvPr id="31" name="Ruban Bonus supplémentaire" descr="Ruban décoratif">
            <a:extLst>
              <a:ext uri="{FF2B5EF4-FFF2-40B4-BE49-F238E27FC236}">
                <a16:creationId xmlns:a16="http://schemas.microsoft.com/office/drawing/2014/main" id="{00000000-0008-0000-4F00-00001F000000}"/>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9287099" y="3950551"/>
            <a:ext cx="474289" cy="439736"/>
          </a:xfrm>
          <a:prstGeom prst="rect">
            <a:avLst/>
          </a:prstGeom>
        </xdr:spPr>
      </xdr:pic>
      <xdr:sp macro="" textlink="">
        <xdr:nvSpPr>
          <xdr:cNvPr id="32" name="Flèche Bonus supplémentaire" descr="Flèche">
            <a:extLst>
              <a:ext uri="{FF2B5EF4-FFF2-40B4-BE49-F238E27FC236}">
                <a16:creationId xmlns:a16="http://schemas.microsoft.com/office/drawing/2014/main" id="{00000000-0008-0000-4F00-000020000000}"/>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355809</xdr:colOff>
      <xdr:row>28</xdr:row>
      <xdr:rowOff>47630</xdr:rowOff>
    </xdr:from>
    <xdr:to>
      <xdr:col>1</xdr:col>
      <xdr:colOff>5241372</xdr:colOff>
      <xdr:row>74</xdr:row>
      <xdr:rowOff>9525</xdr:rowOff>
    </xdr:to>
    <xdr:grpSp>
      <xdr:nvGrpSpPr>
        <xdr:cNvPr id="33" name="Groupe 3">
          <a:extLst>
            <a:ext uri="{FF2B5EF4-FFF2-40B4-BE49-F238E27FC236}">
              <a16:creationId xmlns:a16="http://schemas.microsoft.com/office/drawing/2014/main" id="{00000000-0008-0000-4F00-000021000000}"/>
            </a:ext>
          </a:extLst>
        </xdr:cNvPr>
        <xdr:cNvGrpSpPr/>
      </xdr:nvGrpSpPr>
      <xdr:grpSpPr>
        <a:xfrm>
          <a:off x="355809" y="5953130"/>
          <a:ext cx="5733288" cy="8724895"/>
          <a:chOff x="355809" y="4791079"/>
          <a:chExt cx="5733288" cy="7848596"/>
        </a:xfrm>
      </xdr:grpSpPr>
      <xdr:sp macro="" textlink="">
        <xdr:nvSpPr>
          <xdr:cNvPr id="34" name="Rectangle 226" descr="Arrière-plan">
            <a:extLst>
              <a:ext uri="{FF2B5EF4-FFF2-40B4-BE49-F238E27FC236}">
                <a16:creationId xmlns:a16="http://schemas.microsoft.com/office/drawing/2014/main" id="{00000000-0008-0000-4F00-000022000000}"/>
              </a:ext>
            </a:extLst>
          </xdr:cNvPr>
          <xdr:cNvSpPr/>
        </xdr:nvSpPr>
        <xdr:spPr>
          <a:xfrm>
            <a:off x="355809" y="4791079"/>
            <a:ext cx="5733288" cy="784859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35" name="Connecteur droit 227" descr="Ligne décorative">
            <a:extLst>
              <a:ext uri="{FF2B5EF4-FFF2-40B4-BE49-F238E27FC236}">
                <a16:creationId xmlns:a16="http://schemas.microsoft.com/office/drawing/2014/main" id="{00000000-0008-0000-4F00-000023000000}"/>
              </a:ext>
            </a:extLst>
          </xdr:cNvPr>
          <xdr:cNvCxnSpPr>
            <a:cxnSpLocks/>
          </xdr:cNvCxnSpPr>
        </xdr:nvCxnSpPr>
        <xdr:spPr>
          <a:xfrm>
            <a:off x="549298" y="5680036"/>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228" descr="Ligne décorative">
            <a:extLst>
              <a:ext uri="{FF2B5EF4-FFF2-40B4-BE49-F238E27FC236}">
                <a16:creationId xmlns:a16="http://schemas.microsoft.com/office/drawing/2014/main" id="{00000000-0008-0000-4F00-000024000000}"/>
              </a:ext>
            </a:extLst>
          </xdr:cNvPr>
          <xdr:cNvCxnSpPr>
            <a:cxnSpLocks/>
          </xdr:cNvCxnSpPr>
        </xdr:nvCxnSpPr>
        <xdr:spPr>
          <a:xfrm>
            <a:off x="549298" y="12411222"/>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Étape" descr="Informations complémentaires sur les fonctions&#10;">
            <a:extLst>
              <a:ext uri="{FF2B5EF4-FFF2-40B4-BE49-F238E27FC236}">
                <a16:creationId xmlns:a16="http://schemas.microsoft.com/office/drawing/2014/main" id="{00000000-0008-0000-4F00-000025000000}"/>
              </a:ext>
            </a:extLst>
          </xdr:cNvPr>
          <xdr:cNvSpPr txBox="1"/>
        </xdr:nvSpPr>
        <xdr:spPr>
          <a:xfrm>
            <a:off x="549298" y="4916672"/>
            <a:ext cx="4908527" cy="527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fonctions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38" name="Étape" descr="Accédez à l’onglet Formules et parcourez la Bibliothèque de fonctions, dans laquelle les fonctions sont répertoriées par catégorie (Texte, Date et heure, etc.). Insérer une fonction vous permet de rechercher des fonctions par nom et de lancer un Assistant pour vous aider à créer votre formule. &#10;&#10;Lorsque vous commencez à entrer un nom de fonction après avoir appuyé sur =, Excel lance la fonctionnalité IntelliSense,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10;&#10;Examinons maintenant l’anatomie de quelques fonctions. La structure de la fonction SOMME est la suivante :&#10;&#10;=SOMME(D38:D41,H:H&quot;). SOMME est le nom de fonction et D38:D41 correspond au premier argument. Celui-ci est presque toujours obligatoire. H:H est un argument supplémentaire, séparé par une virgule.&#10;&#10;">
            <a:extLst>
              <a:ext uri="{FF2B5EF4-FFF2-40B4-BE49-F238E27FC236}">
                <a16:creationId xmlns:a16="http://schemas.microsoft.com/office/drawing/2014/main" id="{00000000-0008-0000-4F00-000026000000}"/>
              </a:ext>
            </a:extLst>
          </xdr:cNvPr>
          <xdr:cNvSpPr txBox="1"/>
        </xdr:nvSpPr>
        <xdr:spPr>
          <a:xfrm>
            <a:off x="564213" y="5731121"/>
            <a:ext cx="5416016" cy="1158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Accédez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l’onglet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Formules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et parcourez la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Bibliothèque de fonctions</a:t>
            </a:r>
            <a:r>
              <a:rPr lang="fr"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200" kern="1200" baseline="0">
                <a:solidFill>
                  <a:schemeClr val="dk1"/>
                </a:solidFill>
                <a:effectLst/>
                <a:latin typeface="+mn-lt"/>
                <a:ea typeface="+mn-ea"/>
                <a:cs typeface="+mn-cs"/>
              </a:rPr>
              <a:t>dans laquelle les fonctions sont répertoriées par catégorie (</a:t>
            </a:r>
            <a:r>
              <a:rPr lang="fr" sz="1200" b="1" kern="1200" baseline="0">
                <a:solidFill>
                  <a:schemeClr val="dk1"/>
                </a:solidFill>
                <a:effectLst/>
                <a:latin typeface="+mn-lt"/>
                <a:ea typeface="+mn-ea"/>
                <a:cs typeface="+mn-cs"/>
              </a:rPr>
              <a:t>Texte</a:t>
            </a:r>
            <a:r>
              <a:rPr lang="fr" sz="1200" kern="1200" baseline="0">
                <a:solidFill>
                  <a:schemeClr val="dk1"/>
                </a:solidFill>
                <a:effectLst/>
                <a:latin typeface="+mn-lt"/>
                <a:ea typeface="+mn-ea"/>
                <a:cs typeface="+mn-cs"/>
              </a:rPr>
              <a:t>, </a:t>
            </a:r>
            <a:r>
              <a:rPr lang="fr" sz="1200" b="1" kern="1200" baseline="0">
                <a:solidFill>
                  <a:schemeClr val="dk1"/>
                </a:solidFill>
                <a:effectLst/>
                <a:latin typeface="+mn-lt"/>
                <a:ea typeface="+mn-ea"/>
                <a:cs typeface="+mn-cs"/>
              </a:rPr>
              <a:t>DateHeure</a:t>
            </a:r>
            <a:r>
              <a:rPr lang="fr" sz="1200" kern="1200" baseline="0">
                <a:solidFill>
                  <a:schemeClr val="dk1"/>
                </a:solidFill>
                <a:effectLst/>
                <a:latin typeface="+mn-lt"/>
                <a:ea typeface="+mn-ea"/>
                <a:cs typeface="+mn-cs"/>
              </a:rPr>
              <a:t>, etc.).</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Insérer une fonction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vous permet de rechercher des fonctions par nom et de lancer un Assistant pour vous aider à créer votre formule.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Lorsque vous commencez à entrer un nom de fonction après avoir appuyé sur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Excel lance la fonctionnalité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IntelliSense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a:t>
            </a: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a:p>
            <a:pPr lvl="0" rtl="0">
              <a:defRPr/>
            </a:pPr>
            <a:endPar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Examinons maintenant l’anatomie de quelques fonctions. La structure de la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est la suivante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grpSp>
    <xdr:clientData/>
  </xdr:twoCellAnchor>
  <xdr:twoCellAnchor>
    <xdr:from>
      <xdr:col>1</xdr:col>
      <xdr:colOff>1086605</xdr:colOff>
      <xdr:row>44</xdr:row>
      <xdr:rowOff>125804</xdr:rowOff>
    </xdr:from>
    <xdr:to>
      <xdr:col>1</xdr:col>
      <xdr:colOff>3032611</xdr:colOff>
      <xdr:row>47</xdr:row>
      <xdr:rowOff>102723</xdr:rowOff>
    </xdr:to>
    <xdr:pic>
      <xdr:nvPicPr>
        <xdr:cNvPr id="39" name="Image 212">
          <a:extLst>
            <a:ext uri="{FF2B5EF4-FFF2-40B4-BE49-F238E27FC236}">
              <a16:creationId xmlns:a16="http://schemas.microsoft.com/office/drawing/2014/main" id="{00000000-0008-0000-4F00-00002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34330" y="9079304"/>
          <a:ext cx="1946006" cy="548419"/>
        </a:xfrm>
        <a:prstGeom prst="rect">
          <a:avLst/>
        </a:prstGeom>
      </xdr:spPr>
    </xdr:pic>
    <xdr:clientData/>
  </xdr:twoCellAnchor>
  <xdr:twoCellAnchor>
    <xdr:from>
      <xdr:col>1</xdr:col>
      <xdr:colOff>557897</xdr:colOff>
      <xdr:row>51</xdr:row>
      <xdr:rowOff>161926</xdr:rowOff>
    </xdr:from>
    <xdr:to>
      <xdr:col>1</xdr:col>
      <xdr:colOff>4218020</xdr:colOff>
      <xdr:row>61</xdr:row>
      <xdr:rowOff>102598</xdr:rowOff>
    </xdr:to>
    <xdr:grpSp>
      <xdr:nvGrpSpPr>
        <xdr:cNvPr id="40" name="Groupe 213">
          <a:extLst>
            <a:ext uri="{FF2B5EF4-FFF2-40B4-BE49-F238E27FC236}">
              <a16:creationId xmlns:a16="http://schemas.microsoft.com/office/drawing/2014/main" id="{00000000-0008-0000-4F00-000028000000}"/>
            </a:ext>
          </a:extLst>
        </xdr:cNvPr>
        <xdr:cNvGrpSpPr/>
      </xdr:nvGrpSpPr>
      <xdr:grpSpPr>
        <a:xfrm>
          <a:off x="1405622" y="10448926"/>
          <a:ext cx="3660123" cy="1845672"/>
          <a:chOff x="4319575" y="4314825"/>
          <a:chExt cx="3636287" cy="1845672"/>
        </a:xfrm>
      </xdr:grpSpPr>
      <xdr:sp macro="" textlink="">
        <xdr:nvSpPr>
          <xdr:cNvPr id="41" name="txt_Formule" descr="=SOMME(D38:D41) ">
            <a:extLst>
              <a:ext uri="{FF2B5EF4-FFF2-40B4-BE49-F238E27FC236}">
                <a16:creationId xmlns:a16="http://schemas.microsoft.com/office/drawing/2014/main" id="{00000000-0008-0000-4F00-000029000000}"/>
              </a:ext>
            </a:extLst>
          </xdr:cNvPr>
          <xdr:cNvSpPr txBox="1"/>
        </xdr:nvSpPr>
        <xdr:spPr>
          <a:xfrm>
            <a:off x="4386251" y="5629275"/>
            <a:ext cx="313282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=SOMME(D38:D41;H:H)</a:t>
            </a:r>
            <a:endParaRPr lang="en-US" sz="2000">
              <a:effectLst/>
              <a:latin typeface="Times New Roman" panose="02020603050405020304" pitchFamily="18" charset="0"/>
              <a:ea typeface="Times New Roman" panose="02020603050405020304" pitchFamily="18" charset="0"/>
            </a:endParaRPr>
          </a:p>
        </xdr:txBody>
      </xdr:sp>
      <xdr:grpSp>
        <xdr:nvGrpSpPr>
          <xdr:cNvPr id="42" name="Groupe 219">
            <a:extLst>
              <a:ext uri="{FF2B5EF4-FFF2-40B4-BE49-F238E27FC236}">
                <a16:creationId xmlns:a16="http://schemas.microsoft.com/office/drawing/2014/main" id="{00000000-0008-0000-4F00-00002A000000}"/>
              </a:ext>
            </a:extLst>
          </xdr:cNvPr>
          <xdr:cNvGrpSpPr/>
        </xdr:nvGrpSpPr>
        <xdr:grpSpPr>
          <a:xfrm>
            <a:off x="4319575" y="4314825"/>
            <a:ext cx="3636287" cy="1394627"/>
            <a:chOff x="4319575" y="4314825"/>
            <a:chExt cx="3636287" cy="1394627"/>
          </a:xfrm>
        </xdr:grpSpPr>
        <xdr:sp macro="" textlink="">
          <xdr:nvSpPr>
            <xdr:cNvPr id="43" name="AccoladeSupérieureFormule">
              <a:extLst>
                <a:ext uri="{FF2B5EF4-FFF2-40B4-BE49-F238E27FC236}">
                  <a16:creationId xmlns:a16="http://schemas.microsoft.com/office/drawing/2014/main" id="{00000000-0008-0000-4F00-00002B000000}"/>
                </a:ext>
              </a:extLst>
            </xdr:cNvPr>
            <xdr:cNvSpPr/>
          </xdr:nvSpPr>
          <xdr:spPr>
            <a:xfrm rot="5400000">
              <a:off x="6625660" y="5216926"/>
              <a:ext cx="499277" cy="485776"/>
            </a:xfrm>
            <a:prstGeom prst="leftBrace">
              <a:avLst>
                <a:gd name="adj1" fmla="val 8333"/>
                <a:gd name="adj2" fmla="val 26470"/>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AccoladeSupérieureFormule">
              <a:extLst>
                <a:ext uri="{FF2B5EF4-FFF2-40B4-BE49-F238E27FC236}">
                  <a16:creationId xmlns:a16="http://schemas.microsoft.com/office/drawing/2014/main" id="{00000000-0008-0000-4F00-00002C000000}"/>
                </a:ext>
              </a:extLst>
            </xdr:cNvPr>
            <xdr:cNvSpPr/>
          </xdr:nvSpPr>
          <xdr:spPr>
            <a:xfrm rot="5400000">
              <a:off x="5730003" y="4921652"/>
              <a:ext cx="499277" cy="1057275"/>
            </a:xfrm>
            <a:prstGeom prst="leftBrace">
              <a:avLst>
                <a:gd name="adj1" fmla="val 8333"/>
                <a:gd name="adj2" fmla="val 23874"/>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5" name="AccoladeSupérieureFormule">
              <a:extLst>
                <a:ext uri="{FF2B5EF4-FFF2-40B4-BE49-F238E27FC236}">
                  <a16:creationId xmlns:a16="http://schemas.microsoft.com/office/drawing/2014/main" id="{00000000-0008-0000-4F00-00002D000000}"/>
                </a:ext>
              </a:extLst>
            </xdr:cNvPr>
            <xdr:cNvSpPr/>
          </xdr:nvSpPr>
          <xdr:spPr>
            <a:xfrm rot="5400000">
              <a:off x="4658930" y="5079411"/>
              <a:ext cx="499277" cy="72270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6" name="txt_LégendeSupérieureFormule" descr="Nom de la fonction&#10;">
              <a:extLst>
                <a:ext uri="{FF2B5EF4-FFF2-40B4-BE49-F238E27FC236}">
                  <a16:creationId xmlns:a16="http://schemas.microsoft.com/office/drawing/2014/main" id="{00000000-0008-0000-4F00-00002E000000}"/>
                </a:ext>
              </a:extLst>
            </xdr:cNvPr>
            <xdr:cNvSpPr txBox="1">
              <a:spLocks noChangeArrowheads="1"/>
            </xdr:cNvSpPr>
          </xdr:nvSpPr>
          <xdr:spPr bwMode="auto">
            <a:xfrm>
              <a:off x="4319575" y="4314825"/>
              <a:ext cx="1013603"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Nom de la fonction.</a:t>
              </a:r>
            </a:p>
          </xdr:txBody>
        </xdr:sp>
        <xdr:sp macro="" textlink="">
          <xdr:nvSpPr>
            <xdr:cNvPr id="47" name="txt_LégendeSupérieureFormule" descr="Premier argument. Celui-ci est presque toujours obligatoire.&#10;&#10;">
              <a:extLst>
                <a:ext uri="{FF2B5EF4-FFF2-40B4-BE49-F238E27FC236}">
                  <a16:creationId xmlns:a16="http://schemas.microsoft.com/office/drawing/2014/main" id="{00000000-0008-0000-4F00-00002F000000}"/>
                </a:ext>
              </a:extLst>
            </xdr:cNvPr>
            <xdr:cNvSpPr txBox="1">
              <a:spLocks noChangeArrowheads="1"/>
            </xdr:cNvSpPr>
          </xdr:nvSpPr>
          <xdr:spPr bwMode="auto">
            <a:xfrm>
              <a:off x="5415323" y="4324350"/>
              <a:ext cx="1255120"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Premier argument. Celui-ci est presque toujours obligatoire.</a:t>
              </a:r>
            </a:p>
          </xdr:txBody>
        </xdr:sp>
        <xdr:sp macro="" textlink="">
          <xdr:nvSpPr>
            <xdr:cNvPr id="48" name="txt_LégendeSupérieureFormule" descr="Arguments supplémentaires, séparés par des virgules (,).&#10;&#10;">
              <a:extLst>
                <a:ext uri="{FF2B5EF4-FFF2-40B4-BE49-F238E27FC236}">
                  <a16:creationId xmlns:a16="http://schemas.microsoft.com/office/drawing/2014/main" id="{00000000-0008-0000-4F00-000030000000}"/>
                </a:ext>
              </a:extLst>
            </xdr:cNvPr>
            <xdr:cNvSpPr txBox="1">
              <a:spLocks noChangeArrowheads="1"/>
            </xdr:cNvSpPr>
          </xdr:nvSpPr>
          <xdr:spPr bwMode="auto">
            <a:xfrm>
              <a:off x="6775599" y="4333875"/>
              <a:ext cx="1180263"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Arguments supplémentaires, séparés par des virgules (;).</a:t>
              </a:r>
            </a:p>
          </xdr:txBody>
        </xdr:sp>
      </xdr:grpSp>
    </xdr:grpSp>
    <xdr:clientData/>
  </xdr:twoCellAnchor>
  <xdr:twoCellAnchor>
    <xdr:from>
      <xdr:col>0</xdr:col>
      <xdr:colOff>547558</xdr:colOff>
      <xdr:row>60</xdr:row>
      <xdr:rowOff>171451</xdr:rowOff>
    </xdr:from>
    <xdr:to>
      <xdr:col>1</xdr:col>
      <xdr:colOff>5048250</xdr:colOff>
      <xdr:row>63</xdr:row>
      <xdr:rowOff>154200</xdr:rowOff>
    </xdr:to>
    <xdr:sp macro="" textlink="">
      <xdr:nvSpPr>
        <xdr:cNvPr id="49" name="txt_Étape" descr="Si la fonction SOMME pouvait parler, elle dirait ceci : renvoyer la somme de toutes les valeurs des cellules D38 à D41 ainsi que celles de la colonne H. Essayons à présent une formule qui ne nécessite aucun argument.&#10;">
          <a:extLst>
            <a:ext uri="{FF2B5EF4-FFF2-40B4-BE49-F238E27FC236}">
              <a16:creationId xmlns:a16="http://schemas.microsoft.com/office/drawing/2014/main" id="{00000000-0008-0000-4F00-000031000000}"/>
            </a:ext>
          </a:extLst>
        </xdr:cNvPr>
        <xdr:cNvSpPr txBox="1"/>
      </xdr:nvSpPr>
      <xdr:spPr>
        <a:xfrm>
          <a:off x="547558" y="12172951"/>
          <a:ext cx="5348417"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pouvait parler, elle dirait ceci : « Renvoyer la somme de toutes les valeurs des cellules D38 à D41 ainsi que celles de la colonne H ».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à présent une formule qui ne nécessite aucun argument.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1</xdr:col>
      <xdr:colOff>469728</xdr:colOff>
      <xdr:row>66</xdr:row>
      <xdr:rowOff>1</xdr:rowOff>
    </xdr:from>
    <xdr:to>
      <xdr:col>1</xdr:col>
      <xdr:colOff>4476750</xdr:colOff>
      <xdr:row>73</xdr:row>
      <xdr:rowOff>54973</xdr:rowOff>
    </xdr:to>
    <xdr:grpSp>
      <xdr:nvGrpSpPr>
        <xdr:cNvPr id="50" name="Groupe 2">
          <a:extLst>
            <a:ext uri="{FF2B5EF4-FFF2-40B4-BE49-F238E27FC236}">
              <a16:creationId xmlns:a16="http://schemas.microsoft.com/office/drawing/2014/main" id="{00000000-0008-0000-4F00-000032000000}"/>
            </a:ext>
          </a:extLst>
        </xdr:cNvPr>
        <xdr:cNvGrpSpPr/>
      </xdr:nvGrpSpPr>
      <xdr:grpSpPr>
        <a:xfrm>
          <a:off x="1317453" y="13144501"/>
          <a:ext cx="4007022" cy="1388472"/>
          <a:chOff x="1593678" y="11125201"/>
          <a:chExt cx="4007022" cy="1388472"/>
        </a:xfrm>
      </xdr:grpSpPr>
      <xdr:sp macro="" textlink="">
        <xdr:nvSpPr>
          <xdr:cNvPr id="51" name="AccoladeSupérieureFormule">
            <a:extLst>
              <a:ext uri="{FF2B5EF4-FFF2-40B4-BE49-F238E27FC236}">
                <a16:creationId xmlns:a16="http://schemas.microsoft.com/office/drawing/2014/main" id="{00000000-0008-0000-4F00-000033000000}"/>
              </a:ext>
            </a:extLst>
          </xdr:cNvPr>
          <xdr:cNvSpPr/>
        </xdr:nvSpPr>
        <xdr:spPr>
          <a:xfrm rot="5400000">
            <a:off x="3343435" y="10881693"/>
            <a:ext cx="499277" cy="180545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2" name="txt_Formule" descr="=AUJOURDHUI()">
            <a:extLst>
              <a:ext uri="{FF2B5EF4-FFF2-40B4-BE49-F238E27FC236}">
                <a16:creationId xmlns:a16="http://schemas.microsoft.com/office/drawing/2014/main" id="{00000000-0008-0000-4F00-000034000000}"/>
              </a:ext>
            </a:extLst>
          </xdr:cNvPr>
          <xdr:cNvSpPr txBox="1"/>
        </xdr:nvSpPr>
        <xdr:spPr>
          <a:xfrm>
            <a:off x="2560450" y="11982451"/>
            <a:ext cx="2011550"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=AUJOURDHUI()</a:t>
            </a:r>
            <a:endParaRPr lang="en-US" sz="2000">
              <a:effectLst/>
              <a:latin typeface="Times New Roman" panose="02020603050405020304" pitchFamily="18" charset="0"/>
              <a:ea typeface="Times New Roman" panose="02020603050405020304" pitchFamily="18" charset="0"/>
            </a:endParaRPr>
          </a:p>
        </xdr:txBody>
      </xdr:sp>
      <xdr:sp macro="" textlink="">
        <xdr:nvSpPr>
          <xdr:cNvPr id="53" name="txt_LégendeSupérieureFormule" descr="La fonction AUJOURDHUI renvoie la date du jour. Elle se met automatiquement à jour dès qu’Excel procède à un nouveau calcul.&#10;&#10;">
            <a:extLst>
              <a:ext uri="{FF2B5EF4-FFF2-40B4-BE49-F238E27FC236}">
                <a16:creationId xmlns:a16="http://schemas.microsoft.com/office/drawing/2014/main" id="{00000000-0008-0000-4F00-000035000000}"/>
              </a:ext>
            </a:extLst>
          </xdr:cNvPr>
          <xdr:cNvSpPr txBox="1">
            <a:spLocks noChangeArrowheads="1"/>
          </xdr:cNvSpPr>
        </xdr:nvSpPr>
        <xdr:spPr bwMode="auto">
          <a:xfrm>
            <a:off x="1593678" y="11125201"/>
            <a:ext cx="4007022" cy="46672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La fonction </a:t>
            </a:r>
            <a:r>
              <a:rPr lang="fr" sz="1100" b="1">
                <a:effectLst/>
                <a:latin typeface="Calibri" panose="020F0502020204030204" pitchFamily="34" charset="0"/>
                <a:ea typeface="Calibri" panose="020F0502020204030204" pitchFamily="34" charset="0"/>
                <a:cs typeface="Times New Roman" panose="02020603050405020304" pitchFamily="18" charset="0"/>
              </a:rPr>
              <a:t>AUJOURDHUI</a:t>
            </a:r>
            <a:r>
              <a:rPr lang="fr" sz="1100">
                <a:effectLst/>
                <a:latin typeface="Calibri" panose="020F0502020204030204" pitchFamily="34" charset="0"/>
                <a:ea typeface="Calibri" panose="020F0502020204030204" pitchFamily="34" charset="0"/>
                <a:cs typeface="Times New Roman" panose="02020603050405020304" pitchFamily="18" charset="0"/>
              </a:rPr>
              <a:t> renvoie la date du jour. Elle se met automatiquement</a:t>
            </a:r>
            <a:r>
              <a:rPr lang="fr" sz="1100" baseline="0">
                <a:effectLst/>
                <a:latin typeface="Calibri" panose="020F0502020204030204" pitchFamily="34" charset="0"/>
                <a:ea typeface="Calibri" panose="020F0502020204030204" pitchFamily="34" charset="0"/>
                <a:cs typeface="Times New Roman" panose="02020603050405020304" pitchFamily="18" charset="0"/>
              </a:rPr>
              <a:t> à jour dès qu’Excel procède à un nouveau calcul.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342900</xdr:colOff>
      <xdr:row>0</xdr:row>
      <xdr:rowOff>352422</xdr:rowOff>
    </xdr:from>
    <xdr:to>
      <xdr:col>1</xdr:col>
      <xdr:colOff>5229225</xdr:colOff>
      <xdr:row>27</xdr:row>
      <xdr:rowOff>152399</xdr:rowOff>
    </xdr:to>
    <xdr:grpSp>
      <xdr:nvGrpSpPr>
        <xdr:cNvPr id="54" name="Groupe 231">
          <a:extLst>
            <a:ext uri="{FF2B5EF4-FFF2-40B4-BE49-F238E27FC236}">
              <a16:creationId xmlns:a16="http://schemas.microsoft.com/office/drawing/2014/main" id="{00000000-0008-0000-4F00-000036000000}"/>
            </a:ext>
          </a:extLst>
        </xdr:cNvPr>
        <xdr:cNvGrpSpPr/>
      </xdr:nvGrpSpPr>
      <xdr:grpSpPr>
        <a:xfrm>
          <a:off x="342900" y="352422"/>
          <a:ext cx="5734050" cy="5514977"/>
          <a:chOff x="323850" y="276222"/>
          <a:chExt cx="5734050" cy="5302382"/>
        </a:xfrm>
      </xdr:grpSpPr>
      <xdr:sp macro="" textlink="">
        <xdr:nvSpPr>
          <xdr:cNvPr id="55" name="txt_ArrièrePlanVisiteGuidée" descr="Arrière-plan">
            <a:extLst>
              <a:ext uri="{FF2B5EF4-FFF2-40B4-BE49-F238E27FC236}">
                <a16:creationId xmlns:a16="http://schemas.microsoft.com/office/drawing/2014/main" id="{00000000-0008-0000-4F00-000037000000}"/>
              </a:ext>
            </a:extLst>
          </xdr:cNvPr>
          <xdr:cNvSpPr/>
        </xdr:nvSpPr>
        <xdr:spPr>
          <a:xfrm>
            <a:off x="323850" y="276222"/>
            <a:ext cx="5734050" cy="530238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56" name="txt_EnTêteVisiteGuidée" descr="Introduction aux fonctions">
            <a:extLst>
              <a:ext uri="{FF2B5EF4-FFF2-40B4-BE49-F238E27FC236}">
                <a16:creationId xmlns:a16="http://schemas.microsoft.com/office/drawing/2014/main" id="{00000000-0008-0000-4F00-000038000000}"/>
              </a:ext>
            </a:extLst>
          </xdr:cNvPr>
          <xdr:cNvSpPr txBox="1"/>
        </xdr:nvSpPr>
        <xdr:spPr>
          <a:xfrm>
            <a:off x="536578" y="371474"/>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Introduction aux fonctions</a:t>
            </a:r>
          </a:p>
        </xdr:txBody>
      </xdr:sp>
      <xdr:cxnSp macro="">
        <xdr:nvCxnSpPr>
          <xdr:cNvPr id="57" name="txt_VisiteGuidéeLigne1" descr="Ligne décorative">
            <a:extLst>
              <a:ext uri="{FF2B5EF4-FFF2-40B4-BE49-F238E27FC236}">
                <a16:creationId xmlns:a16="http://schemas.microsoft.com/office/drawing/2014/main" id="{00000000-0008-0000-4F00-000039000000}"/>
              </a:ext>
            </a:extLst>
          </xdr:cNvPr>
          <xdr:cNvCxnSpPr>
            <a:cxnSpLocks/>
          </xdr:cNvCxnSpPr>
        </xdr:nvCxnSpPr>
        <xdr:spPr>
          <a:xfrm>
            <a:off x="536578" y="89718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8" name="txt_VisiteGuidéeLigne2" descr="Ligne décorative">
            <a:extLst>
              <a:ext uri="{FF2B5EF4-FFF2-40B4-BE49-F238E27FC236}">
                <a16:creationId xmlns:a16="http://schemas.microsoft.com/office/drawing/2014/main" id="{00000000-0008-0000-4F00-00003A000000}"/>
              </a:ext>
            </a:extLst>
          </xdr:cNvPr>
          <xdr:cNvCxnSpPr>
            <a:cxnSpLocks/>
          </xdr:cNvCxnSpPr>
        </xdr:nvCxnSpPr>
        <xdr:spPr>
          <a:xfrm>
            <a:off x="536578" y="4622753"/>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txt_IntroVisiteGuidée" descr="Les fonctions vous permettent d’effectuer différentes actions, comme des opérations mathématiques, des recherches de valeurs ou même des calculs de dates et d’heures. Nous allons essayer différentes méthodes pour additionner des valeurs avec la fonction SOMME.&#10;">
            <a:extLst>
              <a:ext uri="{FF2B5EF4-FFF2-40B4-BE49-F238E27FC236}">
                <a16:creationId xmlns:a16="http://schemas.microsoft.com/office/drawing/2014/main" id="{00000000-0008-0000-4F00-00003B000000}"/>
              </a:ext>
            </a:extLst>
          </xdr:cNvPr>
          <xdr:cNvSpPr txBox="1"/>
        </xdr:nvSpPr>
        <xdr:spPr>
          <a:xfrm>
            <a:off x="543088" y="976391"/>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fonctions vous permettent d’effectuer différentes actions, comme des opérations mathématiques, des recherches de valeurs ou même des calculs de dates et d’heures. Nous allons essayer différentes méthodes pour additionner des valeurs avec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grpSp>
        <xdr:nvGrpSpPr>
          <xdr:cNvPr id="60" name="grp_Étape">
            <a:extLst>
              <a:ext uri="{FF2B5EF4-FFF2-40B4-BE49-F238E27FC236}">
                <a16:creationId xmlns:a16="http://schemas.microsoft.com/office/drawing/2014/main" id="{00000000-0008-0000-4F00-00003C000000}"/>
              </a:ext>
            </a:extLst>
          </xdr:cNvPr>
          <xdr:cNvGrpSpPr/>
        </xdr:nvGrpSpPr>
        <xdr:grpSpPr>
          <a:xfrm>
            <a:off x="542925" y="1793981"/>
            <a:ext cx="5429249" cy="577150"/>
            <a:chOff x="609600" y="7966181"/>
            <a:chExt cx="5394025" cy="577150"/>
          </a:xfrm>
        </xdr:grpSpPr>
        <xdr:sp macro="" textlink="">
          <xdr:nvSpPr>
            <xdr:cNvPr id="69" name="txt_Étape" descr="Sous la colonne Quantité du tableau Fruits (cellule D7), entrez =SOMME(D3:D6). Ou entrez =SOMME(, sélectionnez cette plage avec la souris et appuyez sur la touche Entrée. La formule additionne les valeurs des cellules D3, D4, D5 et D6. Vous obtenez le résultat suivant : 170.&#10;&#10;&#10;&#10;">
              <a:extLst>
                <a:ext uri="{FF2B5EF4-FFF2-40B4-BE49-F238E27FC236}">
                  <a16:creationId xmlns:a16="http://schemas.microsoft.com/office/drawing/2014/main" id="{00000000-0008-0000-4F00-000045000000}"/>
                </a:ext>
              </a:extLst>
            </xdr:cNvPr>
            <xdr:cNvSpPr txBox="1"/>
          </xdr:nvSpPr>
          <xdr:spPr>
            <a:xfrm>
              <a:off x="1017294" y="7989082"/>
              <a:ext cx="4986331"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 la colonne Quantité du tableau Fruits (cellule D7),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=SOMME(D3:D6)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cette plage avec la souris et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additionne les valeurs des cellules D3, D4, D5 et D6. Vous obtenez le résultat suivant : 170.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0" name="shp_Étape" descr="1">
              <a:extLst>
                <a:ext uri="{FF2B5EF4-FFF2-40B4-BE49-F238E27FC236}">
                  <a16:creationId xmlns:a16="http://schemas.microsoft.com/office/drawing/2014/main" id="{00000000-0008-0000-4F00-000046000000}"/>
                </a:ext>
              </a:extLst>
            </xdr:cNvPr>
            <xdr:cNvSpPr/>
          </xdr:nvSpPr>
          <xdr:spPr>
            <a:xfrm>
              <a:off x="609600" y="7966181"/>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61" name="grp_Étape">
            <a:extLst>
              <a:ext uri="{FF2B5EF4-FFF2-40B4-BE49-F238E27FC236}">
                <a16:creationId xmlns:a16="http://schemas.microsoft.com/office/drawing/2014/main" id="{00000000-0008-0000-4F00-00003D000000}"/>
              </a:ext>
            </a:extLst>
          </xdr:cNvPr>
          <xdr:cNvGrpSpPr/>
        </xdr:nvGrpSpPr>
        <xdr:grpSpPr>
          <a:xfrm>
            <a:off x="542925" y="2637657"/>
            <a:ext cx="5220101" cy="614527"/>
            <a:chOff x="609600" y="8271694"/>
            <a:chExt cx="5186234" cy="614527"/>
          </a:xfrm>
        </xdr:grpSpPr>
        <xdr:sp macro="" textlink="">
          <xdr:nvSpPr>
            <xdr:cNvPr id="67" name="txt_Étape" descr="Essayons maintenant la fonctionnalité Somme automatique. Sélectionnez la cellule jaune (G7) du tableau Viande, puis accédez à Formules &gt; Somme automatique &gt; et sélectionnez SOMME. Excel entre automatiquement la formule pour vous. Appuyez sur la touche Entrée pour confirmer. La fonctionnalité Somme automatique contient les fonctions les plus courantes.&#10;&#10;">
              <a:extLst>
                <a:ext uri="{FF2B5EF4-FFF2-40B4-BE49-F238E27FC236}">
                  <a16:creationId xmlns:a16="http://schemas.microsoft.com/office/drawing/2014/main" id="{00000000-0008-0000-4F00-000043000000}"/>
                </a:ext>
              </a:extLst>
            </xdr:cNvPr>
            <xdr:cNvSpPr txBox="1"/>
          </xdr:nvSpPr>
          <xdr:spPr>
            <a:xfrm>
              <a:off x="1017295" y="8331972"/>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maintenant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jaune (G7) du tableau Viande, puis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et sélectionnez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entre automatiquement la formule pour vous.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confirmer.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contient les fonctions les plus courantes.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8" name="shp_Étape" descr="2">
              <a:extLst>
                <a:ext uri="{FF2B5EF4-FFF2-40B4-BE49-F238E27FC236}">
                  <a16:creationId xmlns:a16="http://schemas.microsoft.com/office/drawing/2014/main" id="{00000000-0008-0000-4F00-000044000000}"/>
                </a:ext>
              </a:extLst>
            </xdr:cNvPr>
            <xdr:cNvSpPr/>
          </xdr:nvSpPr>
          <xdr:spPr>
            <a:xfrm>
              <a:off x="609600" y="8271694"/>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2" name="Groupe 239">
            <a:extLst>
              <a:ext uri="{FF2B5EF4-FFF2-40B4-BE49-F238E27FC236}">
                <a16:creationId xmlns:a16="http://schemas.microsoft.com/office/drawing/2014/main" id="{00000000-0008-0000-4F00-00003E000000}"/>
              </a:ext>
            </a:extLst>
          </xdr:cNvPr>
          <xdr:cNvGrpSpPr/>
        </xdr:nvGrpSpPr>
        <xdr:grpSpPr>
          <a:xfrm>
            <a:off x="542925" y="3866714"/>
            <a:ext cx="5234994" cy="601098"/>
            <a:chOff x="561975" y="3676214"/>
            <a:chExt cx="5234994" cy="601098"/>
          </a:xfrm>
        </xdr:grpSpPr>
        <xdr:sp macro="" textlink="">
          <xdr:nvSpPr>
            <xdr:cNvPr id="63" name="3" descr="3">
              <a:extLst>
                <a:ext uri="{FF2B5EF4-FFF2-40B4-BE49-F238E27FC236}">
                  <a16:creationId xmlns:a16="http://schemas.microsoft.com/office/drawing/2014/main" id="{00000000-0008-0000-4F00-00003F000000}"/>
                </a:ext>
              </a:extLst>
            </xdr:cNvPr>
            <xdr:cNvSpPr/>
          </xdr:nvSpPr>
          <xdr:spPr>
            <a:xfrm>
              <a:off x="561975" y="3676214"/>
              <a:ext cx="371587" cy="36775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sp macro="" textlink="">
          <xdr:nvSpPr>
            <xdr:cNvPr id="64" name="Étape" descr="Vous pouvez aussi utiliser un raccourci clavier. Sélectionnez la cellule D15, puis appuyez sur Alt = et sur Entrée. La fonction SOMME est automatiquement entrée.&#10;">
              <a:extLst>
                <a:ext uri="{FF2B5EF4-FFF2-40B4-BE49-F238E27FC236}">
                  <a16:creationId xmlns:a16="http://schemas.microsoft.com/office/drawing/2014/main" id="{00000000-0008-0000-4F00-000040000000}"/>
                </a:ext>
              </a:extLst>
            </xdr:cNvPr>
            <xdr:cNvSpPr txBox="1"/>
          </xdr:nvSpPr>
          <xdr:spPr>
            <a:xfrm>
              <a:off x="987453" y="3721711"/>
              <a:ext cx="4809516" cy="5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Vous pouvez aussi utiliser un raccourci clavier. Sélectionnez la cellule D15, puis appuyez sur	      et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automatiquement entrée.</a:t>
              </a:r>
            </a:p>
          </xdr:txBody>
        </xdr:sp>
        <xdr:sp macro="" textlink="">
          <xdr:nvSpPr>
            <xdr:cNvPr id="65" name="Touche Égal" descr="Touche égale">
              <a:extLst>
                <a:ext uri="{FF2B5EF4-FFF2-40B4-BE49-F238E27FC236}">
                  <a16:creationId xmlns:a16="http://schemas.microsoft.com/office/drawing/2014/main" id="{00000000-0008-0000-4F00-000041000000}"/>
                </a:ext>
              </a:extLst>
            </xdr:cNvPr>
            <xdr:cNvSpPr/>
          </xdr:nvSpPr>
          <xdr:spPr>
            <a:xfrm>
              <a:off x="2660780" y="3954519"/>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000">
                  <a:solidFill>
                    <a:schemeClr val="tx1"/>
                  </a:solidFill>
                </a:rPr>
                <a:t>=</a:t>
              </a:r>
              <a:endParaRPr lang="en-US" sz="900">
                <a:solidFill>
                  <a:schemeClr val="tx1"/>
                </a:solidFill>
              </a:endParaRPr>
            </a:p>
          </xdr:txBody>
        </xdr:sp>
        <xdr:sp macro="" textlink="">
          <xdr:nvSpPr>
            <xdr:cNvPr id="66" name="Touche Alt" descr="Touche Alt">
              <a:extLst>
                <a:ext uri="{FF2B5EF4-FFF2-40B4-BE49-F238E27FC236}">
                  <a16:creationId xmlns:a16="http://schemas.microsoft.com/office/drawing/2014/main" id="{00000000-0008-0000-4F00-000042000000}"/>
                </a:ext>
              </a:extLst>
            </xdr:cNvPr>
            <xdr:cNvSpPr/>
          </xdr:nvSpPr>
          <xdr:spPr>
            <a:xfrm>
              <a:off x="2168964" y="3954519"/>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900" spc="100" baseline="0">
                  <a:solidFill>
                    <a:schemeClr val="tx1"/>
                  </a:solidFill>
                </a:rPr>
                <a:t>Alt</a:t>
              </a:r>
              <a:endParaRPr lang="en-US" sz="800" spc="100" baseline="0">
                <a:solidFill>
                  <a:schemeClr val="tx1"/>
                </a:solidFill>
              </a:endParaRPr>
            </a:p>
          </xdr:txBody>
        </xdr:sp>
      </xdr:grpSp>
    </xdr:grpSp>
    <xdr:clientData/>
  </xdr:twoCellAnchor>
  <xdr:twoCellAnchor>
    <xdr:from>
      <xdr:col>0</xdr:col>
      <xdr:colOff>647700</xdr:colOff>
      <xdr:row>23</xdr:row>
      <xdr:rowOff>114301</xdr:rowOff>
    </xdr:from>
    <xdr:to>
      <xdr:col>1</xdr:col>
      <xdr:colOff>2523042</xdr:colOff>
      <xdr:row>27</xdr:row>
      <xdr:rowOff>36301</xdr:rowOff>
    </xdr:to>
    <xdr:sp macro="" textlink="">
      <xdr:nvSpPr>
        <xdr:cNvPr id="71" name="Bouton Plus de détails" descr="Poursuivez votre lecture pour plus d’informations">
          <a:hlinkClick xmlns:r="http://schemas.openxmlformats.org/officeDocument/2006/relationships" r:id="rId17"/>
          <a:extLst>
            <a:ext uri="{FF2B5EF4-FFF2-40B4-BE49-F238E27FC236}">
              <a16:creationId xmlns:a16="http://schemas.microsoft.com/office/drawing/2014/main" id="{00000000-0008-0000-4F00-000047000000}"/>
            </a:ext>
          </a:extLst>
        </xdr:cNvPr>
        <xdr:cNvSpPr/>
      </xdr:nvSpPr>
      <xdr:spPr>
        <a:xfrm>
          <a:off x="647700" y="5067301"/>
          <a:ext cx="2723067"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1</xdr:col>
      <xdr:colOff>3858921</xdr:colOff>
      <xdr:row>23</xdr:row>
      <xdr:rowOff>114300</xdr:rowOff>
    </xdr:from>
    <xdr:to>
      <xdr:col>1</xdr:col>
      <xdr:colOff>5013351</xdr:colOff>
      <xdr:row>25</xdr:row>
      <xdr:rowOff>165300</xdr:rowOff>
    </xdr:to>
    <xdr:sp macro="" textlink="">
      <xdr:nvSpPr>
        <xdr:cNvPr id="72" name="Bouton Suivant" descr="Bouton Étape suivante, lien hypertexte vers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00000000-0008-0000-4F00-000048000000}"/>
            </a:ext>
          </a:extLst>
        </xdr:cNvPr>
        <xdr:cNvSpPr/>
      </xdr:nvSpPr>
      <xdr:spPr>
        <a:xfrm>
          <a:off x="4706646" y="5067300"/>
          <a:ext cx="1154430" cy="43200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5</xdr:col>
      <xdr:colOff>666752</xdr:colOff>
      <xdr:row>15</xdr:row>
      <xdr:rowOff>9525</xdr:rowOff>
    </xdr:from>
    <xdr:to>
      <xdr:col>9</xdr:col>
      <xdr:colOff>495300</xdr:colOff>
      <xdr:row>22</xdr:row>
      <xdr:rowOff>66674</xdr:rowOff>
    </xdr:to>
    <xdr:grpSp>
      <xdr:nvGrpSpPr>
        <xdr:cNvPr id="2" name="Groupe 49" descr="BONUS SUPPLÉMENTAIRE&#10;Essayez d’ajouter une autre formule SOMME.SI ici, mais ajoutez des montants inférieurs à 100. Le résultat devrait être 160&#10;">
          <a:extLst>
            <a:ext uri="{FF2B5EF4-FFF2-40B4-BE49-F238E27FC236}">
              <a16:creationId xmlns:a16="http://schemas.microsoft.com/office/drawing/2014/main" id="{00000000-0008-0000-5000-000002000000}"/>
            </a:ext>
          </a:extLst>
        </xdr:cNvPr>
        <xdr:cNvGrpSpPr/>
      </xdr:nvGrpSpPr>
      <xdr:grpSpPr>
        <a:xfrm>
          <a:off x="8963027" y="3438525"/>
          <a:ext cx="2781298" cy="1390649"/>
          <a:chOff x="9048750" y="3743325"/>
          <a:chExt cx="2909468" cy="1390649"/>
        </a:xfrm>
      </xdr:grpSpPr>
      <xdr:sp macro="" textlink="">
        <xdr:nvSpPr>
          <xdr:cNvPr id="3" name="Étape" descr="BONUS SUPPLÉMENTAIRE&#10;Essayez d’ajouter votre propre fonction MOYENNE ou NB ici en l’entrant manuellement. Si vous êtes attentif, vous verrez que la fonctionnalité IntelliSense d’Excel essaie de vous aider.&#10;">
            <a:extLst>
              <a:ext uri="{FF2B5EF4-FFF2-40B4-BE49-F238E27FC236}">
                <a16:creationId xmlns:a16="http://schemas.microsoft.com/office/drawing/2014/main" id="{00000000-0008-0000-5000-000003000000}"/>
              </a:ext>
            </a:extLst>
          </xdr:cNvPr>
          <xdr:cNvSpPr txBox="1"/>
        </xdr:nvSpPr>
        <xdr:spPr>
          <a:xfrm>
            <a:off x="9648642" y="3905249"/>
            <a:ext cx="2309576"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p>
          <a:p>
            <a:pPr lvl="0" rtl="0">
              <a:defRPr/>
            </a:pPr>
            <a:r>
              <a:rPr lang="fr" sz="1200"/>
              <a:t>Essayez d’utiliser ici la fonction</a:t>
            </a:r>
            <a:r>
              <a:rPr lang="fr" sz="1200" baseline="0"/>
              <a:t> </a:t>
            </a:r>
            <a:r>
              <a:rPr lang="fr" sz="1200" b="1"/>
              <a:t>MEDIANE</a:t>
            </a:r>
            <a:r>
              <a:rPr lang="fr" sz="1200"/>
              <a:t> ou </a:t>
            </a:r>
            <a:r>
              <a:rPr lang="fr" sz="1200" b="1"/>
              <a:t>MODE</a:t>
            </a:r>
            <a:r>
              <a:rPr lang="fr" sz="1200"/>
              <a:t>.</a:t>
            </a:r>
            <a:r>
              <a:rPr lang="fr" sz="1200" baseline="0"/>
              <a:t> </a:t>
            </a:r>
          </a:p>
          <a:p>
            <a:pPr lvl="0" rtl="0">
              <a:defRPr/>
            </a:pPr>
            <a:endParaRPr lang="en-US" sz="1200" baseline="0"/>
          </a:p>
          <a:p>
            <a:pPr lvl="0" rtl="0">
              <a:defRPr/>
            </a:pPr>
            <a:r>
              <a:rPr lang="fr" sz="1200" b="1" baseline="0"/>
              <a:t>MEDIANE</a:t>
            </a:r>
            <a:r>
              <a:rPr lang="fr" sz="1200" baseline="0"/>
              <a:t> renvoie la valeur qui se trouve au centre de l’ensemble de données, tandis que </a:t>
            </a:r>
            <a:r>
              <a:rPr lang="fr" sz="1200" b="1" baseline="0"/>
              <a:t>MODE</a:t>
            </a:r>
            <a:r>
              <a:rPr lang="fr" sz="1200" baseline="0"/>
              <a:t> renvoie la valeur la plus fréquente.</a:t>
            </a:r>
            <a:endParaRPr lang="en-US" sz="1200"/>
          </a:p>
        </xdr:txBody>
      </xdr:sp>
      <xdr:pic>
        <xdr:nvPicPr>
          <xdr:cNvPr id="4" name="Ruban Bonus supplémentaire" descr="Ruban décoratif">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87099" y="3950551"/>
            <a:ext cx="474289" cy="439736"/>
          </a:xfrm>
          <a:prstGeom prst="rect">
            <a:avLst/>
          </a:prstGeom>
        </xdr:spPr>
      </xdr:pic>
      <xdr:sp macro="" textlink="">
        <xdr:nvSpPr>
          <xdr:cNvPr id="5" name="Flèche Bonus supplémentaire" descr="Flèche">
            <a:extLst>
              <a:ext uri="{FF2B5EF4-FFF2-40B4-BE49-F238E27FC236}">
                <a16:creationId xmlns:a16="http://schemas.microsoft.com/office/drawing/2014/main" id="{00000000-0008-0000-5000-000005000000}"/>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481025</xdr:colOff>
      <xdr:row>13</xdr:row>
      <xdr:rowOff>141556</xdr:rowOff>
    </xdr:from>
    <xdr:to>
      <xdr:col>1</xdr:col>
      <xdr:colOff>779257</xdr:colOff>
      <xdr:row>15</xdr:row>
      <xdr:rowOff>108028</xdr:rowOff>
    </xdr:to>
    <xdr:sp macro="" textlink="">
      <xdr:nvSpPr>
        <xdr:cNvPr id="6"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5000-000006000000}"/>
            </a:ext>
          </a:extLst>
        </xdr:cNvPr>
        <xdr:cNvSpPr/>
      </xdr:nvSpPr>
      <xdr:spPr>
        <a:xfrm flipH="1">
          <a:off x="481025" y="3189556"/>
          <a:ext cx="1145957"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xdr:from>
      <xdr:col>1</xdr:col>
      <xdr:colOff>3662126</xdr:colOff>
      <xdr:row>13</xdr:row>
      <xdr:rowOff>103667</xdr:rowOff>
    </xdr:from>
    <xdr:to>
      <xdr:col>1</xdr:col>
      <xdr:colOff>4794925</xdr:colOff>
      <xdr:row>15</xdr:row>
      <xdr:rowOff>70139</xdr:rowOff>
    </xdr:to>
    <xdr:sp macro="" textlink="">
      <xdr:nvSpPr>
        <xdr:cNvPr id="7" name="BoutonSuivant" descr="Passer à la feuille suivante">
          <a:hlinkClick xmlns:r="http://schemas.openxmlformats.org/officeDocument/2006/relationships" r:id="rId4" tooltip="Cliquez ici pour passer à la feuille de calcul suivante"/>
          <a:extLst>
            <a:ext uri="{FF2B5EF4-FFF2-40B4-BE49-F238E27FC236}">
              <a16:creationId xmlns:a16="http://schemas.microsoft.com/office/drawing/2014/main" id="{00000000-0008-0000-5000-000007000000}"/>
            </a:ext>
          </a:extLst>
        </xdr:cNvPr>
        <xdr:cNvSpPr/>
      </xdr:nvSpPr>
      <xdr:spPr>
        <a:xfrm>
          <a:off x="4509851" y="3151667"/>
          <a:ext cx="1132799"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0</xdr:col>
      <xdr:colOff>333375</xdr:colOff>
      <xdr:row>0</xdr:row>
      <xdr:rowOff>352424</xdr:rowOff>
    </xdr:from>
    <xdr:to>
      <xdr:col>1</xdr:col>
      <xdr:colOff>5162550</xdr:colOff>
      <xdr:row>17</xdr:row>
      <xdr:rowOff>95249</xdr:rowOff>
    </xdr:to>
    <xdr:grpSp>
      <xdr:nvGrpSpPr>
        <xdr:cNvPr id="8" name="Groupe 1">
          <a:extLst>
            <a:ext uri="{FF2B5EF4-FFF2-40B4-BE49-F238E27FC236}">
              <a16:creationId xmlns:a16="http://schemas.microsoft.com/office/drawing/2014/main" id="{00000000-0008-0000-5000-000008000000}"/>
            </a:ext>
          </a:extLst>
        </xdr:cNvPr>
        <xdr:cNvGrpSpPr/>
      </xdr:nvGrpSpPr>
      <xdr:grpSpPr>
        <a:xfrm>
          <a:off x="333375" y="352424"/>
          <a:ext cx="5676900" cy="3552825"/>
          <a:chOff x="333375" y="352424"/>
          <a:chExt cx="5676900" cy="3552825"/>
        </a:xfrm>
      </xdr:grpSpPr>
      <xdr:sp macro="" textlink="">
        <xdr:nvSpPr>
          <xdr:cNvPr id="9" name="Arrière-plan" descr="Arrière-plan">
            <a:extLst>
              <a:ext uri="{FF2B5EF4-FFF2-40B4-BE49-F238E27FC236}">
                <a16:creationId xmlns:a16="http://schemas.microsoft.com/office/drawing/2014/main" id="{00000000-0008-0000-5000-000009000000}"/>
              </a:ext>
            </a:extLst>
          </xdr:cNvPr>
          <xdr:cNvSpPr/>
        </xdr:nvSpPr>
        <xdr:spPr>
          <a:xfrm>
            <a:off x="333375" y="352424"/>
            <a:ext cx="5676900" cy="35528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xnSp macro="">
        <xdr:nvCxnSpPr>
          <xdr:cNvPr id="10" name="Trait inférieur" descr="Ligne décorative">
            <a:extLst>
              <a:ext uri="{FF2B5EF4-FFF2-40B4-BE49-F238E27FC236}">
                <a16:creationId xmlns:a16="http://schemas.microsoft.com/office/drawing/2014/main" id="{00000000-0008-0000-5000-00000A000000}"/>
              </a:ext>
            </a:extLst>
          </xdr:cNvPr>
          <xdr:cNvCxnSpPr>
            <a:cxnSpLocks/>
          </xdr:cNvCxnSpPr>
        </xdr:nvCxnSpPr>
        <xdr:spPr>
          <a:xfrm>
            <a:off x="561975"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Étape" descr="Fonctions MOYENNE et NB">
            <a:extLst>
              <a:ext uri="{FF2B5EF4-FFF2-40B4-BE49-F238E27FC236}">
                <a16:creationId xmlns:a16="http://schemas.microsoft.com/office/drawing/2014/main" id="{00000000-0008-0000-5000-00000B000000}"/>
              </a:ext>
            </a:extLst>
          </xdr:cNvPr>
          <xdr:cNvSpPr txBox="1"/>
        </xdr:nvSpPr>
        <xdr:spPr>
          <a:xfrm>
            <a:off x="561975" y="412054"/>
            <a:ext cx="4531545"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 MOYENNE</a:t>
            </a:r>
            <a:endParaRPr kumimoji="0" lang="en-US" sz="2200" b="0" i="0" u="none" strike="noStrike" kern="0" cap="none" spc="0" normalizeH="0" baseline="0">
              <a:ln>
                <a:noFill/>
              </a:ln>
              <a:solidFill>
                <a:srgbClr val="3B3838"/>
              </a:solidFill>
              <a:effectLst/>
              <a:uLnTx/>
              <a:uFillTx/>
              <a:latin typeface="Courier New" panose="02070309020205020404" pitchFamily="49" charset="0"/>
              <a:ea typeface="Segoe UI" pitchFamily="34" charset="0"/>
              <a:cs typeface="Courier New" panose="02070309020205020404" pitchFamily="49" charset="0"/>
            </a:endParaRPr>
          </a:p>
        </xdr:txBody>
      </xdr:sp>
      <xdr:sp macro="" textlink="">
        <xdr:nvSpPr>
          <xdr:cNvPr id="12" name="Présentation des sommes de nombres" descr="Utilisez la fonction MOYENNE pour obtenir la moyenne des nombres d’une plage de cellules.&#10;Utilisez la fonction NB pour obtenir le nombre de cellules contenant des valeurs. Les valeurs peuvent être des nombres ou du texte.&#10;">
            <a:extLst>
              <a:ext uri="{FF2B5EF4-FFF2-40B4-BE49-F238E27FC236}">
                <a16:creationId xmlns:a16="http://schemas.microsoft.com/office/drawing/2014/main" id="{00000000-0008-0000-5000-00000C000000}"/>
              </a:ext>
            </a:extLst>
          </xdr:cNvPr>
          <xdr:cNvSpPr txBox="1"/>
        </xdr:nvSpPr>
        <xdr:spPr>
          <a:xfrm>
            <a:off x="552450" y="895349"/>
            <a:ext cx="5191125" cy="250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dk1"/>
                </a:solidFill>
                <a:latin typeface="Segoe UI" panose="020B0502040204020203" pitchFamily="34" charset="0"/>
                <a:ea typeface="+mn-ea"/>
                <a:cs typeface="Segoe UI" panose="020B0502040204020203" pitchFamily="34" charset="0"/>
              </a:rPr>
              <a:t>Utilisez la fonction </a:t>
            </a:r>
            <a:r>
              <a:rPr lang="fr" sz="1100" b="1" kern="1200">
                <a:solidFill>
                  <a:schemeClr val="dk1"/>
                </a:solidFill>
                <a:latin typeface="Segoe UI" panose="020B0502040204020203" pitchFamily="34" charset="0"/>
                <a:ea typeface="+mn-ea"/>
                <a:cs typeface="Segoe UI" panose="020B0502040204020203" pitchFamily="34" charset="0"/>
              </a:rPr>
              <a:t>MOYENNE</a:t>
            </a:r>
            <a:r>
              <a:rPr lang="fr" sz="1100" kern="1200">
                <a:solidFill>
                  <a:schemeClr val="dk1"/>
                </a:solidFill>
                <a:latin typeface="Segoe UI" panose="020B0502040204020203" pitchFamily="34" charset="0"/>
                <a:ea typeface="+mn-ea"/>
                <a:cs typeface="Segoe UI" panose="020B0502040204020203" pitchFamily="34" charset="0"/>
              </a:rPr>
              <a:t> pour obtenir la moyenne des nombres d’une plage de cellules.</a:t>
            </a:r>
          </a:p>
        </xdr:txBody>
      </xdr:sp>
      <xdr:cxnSp macro="">
        <xdr:nvCxnSpPr>
          <xdr:cNvPr id="13" name="Connecteur droit 73" descr="Ligne décorative">
            <a:extLst>
              <a:ext uri="{FF2B5EF4-FFF2-40B4-BE49-F238E27FC236}">
                <a16:creationId xmlns:a16="http://schemas.microsoft.com/office/drawing/2014/main" id="{00000000-0008-0000-5000-00000D000000}"/>
              </a:ext>
            </a:extLst>
          </xdr:cNvPr>
          <xdr:cNvCxnSpPr>
            <a:cxnSpLocks/>
          </xdr:cNvCxnSpPr>
        </xdr:nvCxnSpPr>
        <xdr:spPr>
          <a:xfrm>
            <a:off x="561975" y="3286125"/>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nvGrpSpPr>
          <xdr:cNvPr id="14" name="grp_Étape">
            <a:extLst>
              <a:ext uri="{FF2B5EF4-FFF2-40B4-BE49-F238E27FC236}">
                <a16:creationId xmlns:a16="http://schemas.microsoft.com/office/drawing/2014/main" id="{00000000-0008-0000-5000-00000E000000}"/>
              </a:ext>
            </a:extLst>
          </xdr:cNvPr>
          <xdr:cNvGrpSpPr/>
        </xdr:nvGrpSpPr>
        <xdr:grpSpPr>
          <a:xfrm>
            <a:off x="542930" y="1409701"/>
            <a:ext cx="5236919" cy="593024"/>
            <a:chOff x="263059" y="1936618"/>
            <a:chExt cx="5245171" cy="603877"/>
          </a:xfrm>
        </xdr:grpSpPr>
        <xdr:sp macro="" textlink="">
          <xdr:nvSpPr>
            <xdr:cNvPr id="21" name="Étape" descr="Cliquez sur la cellule D7, puis utilisez l’Assistant Somme automatique pour ajouter une fonction MOYENNE.&#10;">
              <a:extLst>
                <a:ext uri="{FF2B5EF4-FFF2-40B4-BE49-F238E27FC236}">
                  <a16:creationId xmlns:a16="http://schemas.microsoft.com/office/drawing/2014/main" id="{00000000-0008-0000-5000-000015000000}"/>
                </a:ext>
              </a:extLst>
            </xdr:cNvPr>
            <xdr:cNvSpPr txBox="1"/>
          </xdr:nvSpPr>
          <xdr:spPr>
            <a:xfrm>
              <a:off x="698714" y="1979112"/>
              <a:ext cx="4809516" cy="56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22" name="1" descr="1">
              <a:extLst>
                <a:ext uri="{FF2B5EF4-FFF2-40B4-BE49-F238E27FC236}">
                  <a16:creationId xmlns:a16="http://schemas.microsoft.com/office/drawing/2014/main" id="{00000000-0008-0000-5000-000016000000}"/>
                </a:ext>
              </a:extLst>
            </xdr:cNvPr>
            <xdr:cNvSpPr/>
          </xdr:nvSpPr>
          <xdr:spPr>
            <a:xfrm>
              <a:off x="263059" y="1936618"/>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15" name="grp_Étape">
            <a:extLst>
              <a:ext uri="{FF2B5EF4-FFF2-40B4-BE49-F238E27FC236}">
                <a16:creationId xmlns:a16="http://schemas.microsoft.com/office/drawing/2014/main" id="{00000000-0008-0000-5000-00000F000000}"/>
              </a:ext>
            </a:extLst>
          </xdr:cNvPr>
          <xdr:cNvGrpSpPr/>
        </xdr:nvGrpSpPr>
        <xdr:grpSpPr>
          <a:xfrm>
            <a:off x="533405" y="2024071"/>
            <a:ext cx="5246444" cy="554927"/>
            <a:chOff x="145889" y="1245814"/>
            <a:chExt cx="5254711" cy="565083"/>
          </a:xfrm>
        </xdr:grpSpPr>
        <xdr:sp macro="" textlink="">
          <xdr:nvSpPr>
            <xdr:cNvPr id="19" name="Étape" descr="Cliquez maintenant sur la cellule G7, puis entrez manuellement une fonction NB en tapant =NB(D3:D6).&#10;">
              <a:extLst>
                <a:ext uri="{FF2B5EF4-FFF2-40B4-BE49-F238E27FC236}">
                  <a16:creationId xmlns:a16="http://schemas.microsoft.com/office/drawing/2014/main" id="{00000000-0008-0000-5000-000013000000}"/>
                </a:ext>
              </a:extLst>
            </xdr:cNvPr>
            <xdr:cNvSpPr txBox="1"/>
          </xdr:nvSpPr>
          <xdr:spPr>
            <a:xfrm>
              <a:off x="591084" y="1249515"/>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puis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=MOYENNE(G3:G6).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0" name="1" descr="1">
              <a:extLst>
                <a:ext uri="{FF2B5EF4-FFF2-40B4-BE49-F238E27FC236}">
                  <a16:creationId xmlns:a16="http://schemas.microsoft.com/office/drawing/2014/main" id="{00000000-0008-0000-5000-000014000000}"/>
                </a:ext>
              </a:extLst>
            </xdr:cNvPr>
            <xdr:cNvSpPr/>
          </xdr:nvSpPr>
          <xdr:spPr>
            <a:xfrm>
              <a:off x="145889" y="1245814"/>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16" name="grp_Étape">
            <a:extLst>
              <a:ext uri="{FF2B5EF4-FFF2-40B4-BE49-F238E27FC236}">
                <a16:creationId xmlns:a16="http://schemas.microsoft.com/office/drawing/2014/main" id="{00000000-0008-0000-5000-000010000000}"/>
              </a:ext>
            </a:extLst>
          </xdr:cNvPr>
          <xdr:cNvGrpSpPr/>
        </xdr:nvGrpSpPr>
        <xdr:grpSpPr>
          <a:xfrm>
            <a:off x="533400" y="2633655"/>
            <a:ext cx="5293285" cy="596195"/>
            <a:chOff x="146717" y="1244532"/>
            <a:chExt cx="5250416" cy="603873"/>
          </a:xfrm>
        </xdr:grpSpPr>
        <xdr:sp macro="" textlink="">
          <xdr:nvSpPr>
            <xdr:cNvPr id="17" name="Étape" descr="À la cellule D15, vous pouvez utiliser l’Assistant Somme automatique, ou entrer manuellement une fonction MOYENNE ou NB. &#10;">
              <a:extLst>
                <a:ext uri="{FF2B5EF4-FFF2-40B4-BE49-F238E27FC236}">
                  <a16:creationId xmlns:a16="http://schemas.microsoft.com/office/drawing/2014/main" id="{00000000-0008-0000-5000-000011000000}"/>
                </a:ext>
              </a:extLst>
            </xdr:cNvPr>
            <xdr:cNvSpPr txBox="1"/>
          </xdr:nvSpPr>
          <xdr:spPr>
            <a:xfrm>
              <a:off x="587617" y="1287017"/>
              <a:ext cx="4809516" cy="561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entrer manuellement une autre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18" name="1" descr="1">
              <a:extLst>
                <a:ext uri="{FF2B5EF4-FFF2-40B4-BE49-F238E27FC236}">
                  <a16:creationId xmlns:a16="http://schemas.microsoft.com/office/drawing/2014/main" id="{00000000-0008-0000-5000-000012000000}"/>
                </a:ext>
              </a:extLst>
            </xdr:cNvPr>
            <xdr:cNvSpPr/>
          </xdr:nvSpPr>
          <xdr:spPr>
            <a:xfrm>
              <a:off x="146717" y="1244532"/>
              <a:ext cx="371587" cy="37158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71500" y="3438525"/>
    <xdr:ext cx="1275170" cy="335449"/>
    <xdr:sp macro="" textlink="">
      <xdr:nvSpPr>
        <xdr:cNvPr id="23" name="BoutonPrécédent" descr="Revenir à la feuille précédente">
          <a:hlinkClick xmlns:r="http://schemas.openxmlformats.org/officeDocument/2006/relationships" r:id="rId5" tooltip="Cliquez ici pour revenir à la feuille précédente"/>
          <a:extLst>
            <a:ext uri="{FF2B5EF4-FFF2-40B4-BE49-F238E27FC236}">
              <a16:creationId xmlns:a16="http://schemas.microsoft.com/office/drawing/2014/main" id="{00000000-0008-0000-5000-000017000000}"/>
            </a:ext>
          </a:extLst>
        </xdr:cNvPr>
        <xdr:cNvSpPr/>
      </xdr:nvSpPr>
      <xdr:spPr>
        <a:xfrm flipH="1">
          <a:off x="571500" y="34385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94261" y="3438525"/>
    <xdr:ext cx="1275170" cy="335449"/>
    <xdr:sp macro="" textlink="">
      <xdr:nvSpPr>
        <xdr:cNvPr id="24" name="BoutonSuivant" descr="Passer à la feuille suivante">
          <a:hlinkClick xmlns:r="http://schemas.openxmlformats.org/officeDocument/2006/relationships" r:id="rId6" tooltip="Cliquez ici pour passer à la feuille suivante"/>
          <a:extLst>
            <a:ext uri="{FF2B5EF4-FFF2-40B4-BE49-F238E27FC236}">
              <a16:creationId xmlns:a16="http://schemas.microsoft.com/office/drawing/2014/main" id="{00000000-0008-0000-5000-000018000000}"/>
            </a:ext>
          </a:extLst>
        </xdr:cNvPr>
        <xdr:cNvSpPr/>
      </xdr:nvSpPr>
      <xdr:spPr>
        <a:xfrm>
          <a:off x="4494261" y="34385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editAs="absolute">
    <xdr:from>
      <xdr:col>7</xdr:col>
      <xdr:colOff>28575</xdr:colOff>
      <xdr:row>1</xdr:row>
      <xdr:rowOff>95250</xdr:rowOff>
    </xdr:from>
    <xdr:to>
      <xdr:col>11</xdr:col>
      <xdr:colOff>228591</xdr:colOff>
      <xdr:row>8</xdr:row>
      <xdr:rowOff>171451</xdr:rowOff>
    </xdr:to>
    <xdr:grpSp>
      <xdr:nvGrpSpPr>
        <xdr:cNvPr id="25" name="ESSAYEZ ÇA" descr="ESSAYEZ ÇA&#10;&#10;">
          <a:extLst>
            <a:ext uri="{FF2B5EF4-FFF2-40B4-BE49-F238E27FC236}">
              <a16:creationId xmlns:a16="http://schemas.microsoft.com/office/drawing/2014/main" id="{00000000-0008-0000-5000-000019000000}"/>
            </a:ext>
          </a:extLst>
        </xdr:cNvPr>
        <xdr:cNvGrpSpPr/>
      </xdr:nvGrpSpPr>
      <xdr:grpSpPr>
        <a:xfrm>
          <a:off x="10096500" y="857250"/>
          <a:ext cx="2562216" cy="1409701"/>
          <a:chOff x="7539454" y="7993902"/>
          <a:chExt cx="2562091" cy="1409701"/>
        </a:xfrm>
      </xdr:grpSpPr>
      <xdr:grpSp>
        <xdr:nvGrpSpPr>
          <xdr:cNvPr id="26" name="Lignes d’accolade">
            <a:extLst>
              <a:ext uri="{FF2B5EF4-FFF2-40B4-BE49-F238E27FC236}">
                <a16:creationId xmlns:a16="http://schemas.microsoft.com/office/drawing/2014/main" id="{00000000-0008-0000-5000-00001A000000}"/>
              </a:ext>
            </a:extLst>
          </xdr:cNvPr>
          <xdr:cNvGrpSpPr/>
        </xdr:nvGrpSpPr>
        <xdr:grpSpPr>
          <a:xfrm rot="599914">
            <a:off x="7539454" y="8145377"/>
            <a:ext cx="293814" cy="698211"/>
            <a:chOff x="9871108" y="1184220"/>
            <a:chExt cx="273326" cy="789155"/>
          </a:xfrm>
        </xdr:grpSpPr>
        <xdr:sp macro="" textlink="">
          <xdr:nvSpPr>
            <xdr:cNvPr id="29" name="Une autre ligne d’accolade" descr="Ligne d’accolade">
              <a:extLst>
                <a:ext uri="{FF2B5EF4-FFF2-40B4-BE49-F238E27FC236}">
                  <a16:creationId xmlns:a16="http://schemas.microsoft.com/office/drawing/2014/main" id="{00000000-0008-0000-5000-00001D00000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30" name="Ligne d’accolade" descr="Ligne d’accolade&#10;">
              <a:extLst>
                <a:ext uri="{FF2B5EF4-FFF2-40B4-BE49-F238E27FC236}">
                  <a16:creationId xmlns:a16="http://schemas.microsoft.com/office/drawing/2014/main" id="{00000000-0008-0000-5000-00001E000000}"/>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7" name="Étoiles" descr="Étoiles">
            <a:extLst>
              <a:ext uri="{FF2B5EF4-FFF2-40B4-BE49-F238E27FC236}">
                <a16:creationId xmlns:a16="http://schemas.microsoft.com/office/drawing/2014/main" id="{00000000-0008-0000-5000-00001B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830674" y="8038700"/>
            <a:ext cx="388098" cy="337815"/>
          </a:xfrm>
          <a:prstGeom prst="rect">
            <a:avLst/>
          </a:prstGeom>
        </xdr:spPr>
      </xdr:pic>
      <xdr:sp macro="" textlink="">
        <xdr:nvSpPr>
          <xdr:cNvPr id="28" name="Instructions" descr="ESSAYEZ ÇA&#10;Sélectionnez une plage de nombres et consultez la barre d’état pour connaître la moyenne.&#10;">
            <a:extLst>
              <a:ext uri="{FF2B5EF4-FFF2-40B4-BE49-F238E27FC236}">
                <a16:creationId xmlns:a16="http://schemas.microsoft.com/office/drawing/2014/main" id="{00000000-0008-0000-5000-00001C000000}"/>
              </a:ext>
            </a:extLst>
          </xdr:cNvPr>
          <xdr:cNvSpPr txBox="1"/>
        </xdr:nvSpPr>
        <xdr:spPr>
          <a:xfrm>
            <a:off x="8132529" y="7993902"/>
            <a:ext cx="1969016"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une plage de nombres</a:t>
            </a:r>
            <a:r>
              <a:rPr lang="fr" sz="1100" kern="0" baseline="0">
                <a:solidFill>
                  <a:schemeClr val="bg2">
                    <a:lumMod val="25000"/>
                  </a:schemeClr>
                </a:solidFill>
                <a:latin typeface="+mn-lt"/>
                <a:ea typeface="Segoe UI" pitchFamily="34" charset="0"/>
                <a:cs typeface="Segoe UI Light" panose="020B0502040204020203" pitchFamily="34" charset="0"/>
              </a:rPr>
              <a:t> et consultez la barre d’état pour connaître la moyenne.</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484632</xdr:colOff>
      <xdr:row>1</xdr:row>
      <xdr:rowOff>189357</xdr:rowOff>
    </xdr:to>
    <xdr:sp macro="" textlink="">
      <xdr:nvSpPr>
        <xdr:cNvPr id="3" name="Flèche : chevron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507180</xdr:colOff>
      <xdr:row>1</xdr:row>
      <xdr:rowOff>110785</xdr:rowOff>
    </xdr:from>
    <xdr:to>
      <xdr:col>1</xdr:col>
      <xdr:colOff>4855395</xdr:colOff>
      <xdr:row>1</xdr:row>
      <xdr:rowOff>110785</xdr:rowOff>
    </xdr:to>
    <xdr:cxnSp macro="">
      <xdr:nvCxnSpPr>
        <xdr:cNvPr id="2" name="Trait inférieur" descr="Ligne décorative">
          <a:extLst>
            <a:ext uri="{FF2B5EF4-FFF2-40B4-BE49-F238E27FC236}">
              <a16:creationId xmlns:a16="http://schemas.microsoft.com/office/drawing/2014/main" id="{00000000-0008-0000-5100-000002000000}"/>
            </a:ext>
          </a:extLst>
        </xdr:cNvPr>
        <xdr:cNvCxnSpPr>
          <a:cxnSpLocks/>
        </xdr:cNvCxnSpPr>
      </xdr:nvCxnSpPr>
      <xdr:spPr>
        <a:xfrm>
          <a:off x="507180"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361950</xdr:colOff>
      <xdr:row>0</xdr:row>
      <xdr:rowOff>352425</xdr:rowOff>
    </xdr:from>
    <xdr:to>
      <xdr:col>1</xdr:col>
      <xdr:colOff>5191125</xdr:colOff>
      <xdr:row>16</xdr:row>
      <xdr:rowOff>123825</xdr:rowOff>
    </xdr:to>
    <xdr:sp macro="" textlink="">
      <xdr:nvSpPr>
        <xdr:cNvPr id="3" name="Arrière-plan" descr="Arrière-plan">
          <a:extLst>
            <a:ext uri="{FF2B5EF4-FFF2-40B4-BE49-F238E27FC236}">
              <a16:creationId xmlns:a16="http://schemas.microsoft.com/office/drawing/2014/main" id="{00000000-0008-0000-5100-000003000000}"/>
            </a:ext>
          </a:extLst>
        </xdr:cNvPr>
        <xdr:cNvSpPr/>
      </xdr:nvSpPr>
      <xdr:spPr>
        <a:xfrm>
          <a:off x="361950" y="352425"/>
          <a:ext cx="5676900" cy="33909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554805</xdr:colOff>
      <xdr:row>0</xdr:row>
      <xdr:rowOff>383479</xdr:rowOff>
    </xdr:from>
    <xdr:to>
      <xdr:col>1</xdr:col>
      <xdr:colOff>4906184</xdr:colOff>
      <xdr:row>2</xdr:row>
      <xdr:rowOff>75226</xdr:rowOff>
    </xdr:to>
    <xdr:sp macro="" textlink="">
      <xdr:nvSpPr>
        <xdr:cNvPr id="4" name="Étape" descr="Fonctions MIN et MAX &#10;">
          <a:extLst>
            <a:ext uri="{FF2B5EF4-FFF2-40B4-BE49-F238E27FC236}">
              <a16:creationId xmlns:a16="http://schemas.microsoft.com/office/drawing/2014/main" id="{00000000-0008-0000-5100-000004000000}"/>
            </a:ext>
          </a:extLst>
        </xdr:cNvPr>
        <xdr:cNvSpPr txBox="1"/>
      </xdr:nvSpPr>
      <xdr:spPr>
        <a:xfrm>
          <a:off x="554805" y="383479"/>
          <a:ext cx="5199104"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Fonctions MIN et MAX </a:t>
          </a:r>
          <a:endParaRPr kumimoji="0" lang="en-US" sz="2200" b="0" i="0" u="none" strike="noStrike" kern="0" cap="none" spc="0" normalizeH="0" baseline="0">
            <a:ln>
              <a:noFill/>
            </a:ln>
            <a:solidFill>
              <a:srgbClr val="3B3838"/>
            </a:solidFill>
            <a:effectLst/>
            <a:uLnTx/>
            <a:uFillTx/>
            <a:latin typeface="Courier New" panose="02070309020205020404" pitchFamily="49" charset="0"/>
            <a:ea typeface="Segoe UI" pitchFamily="34" charset="0"/>
            <a:cs typeface="Courier New" panose="02070309020205020404" pitchFamily="49" charset="0"/>
          </a:endParaRPr>
        </a:p>
      </xdr:txBody>
    </xdr:sp>
    <xdr:clientData/>
  </xdr:twoCellAnchor>
  <xdr:twoCellAnchor>
    <xdr:from>
      <xdr:col>0</xdr:col>
      <xdr:colOff>554805</xdr:colOff>
      <xdr:row>13</xdr:row>
      <xdr:rowOff>70137</xdr:rowOff>
    </xdr:from>
    <xdr:to>
      <xdr:col>1</xdr:col>
      <xdr:colOff>4903020</xdr:colOff>
      <xdr:row>13</xdr:row>
      <xdr:rowOff>70137</xdr:rowOff>
    </xdr:to>
    <xdr:cxnSp macro="">
      <xdr:nvCxnSpPr>
        <xdr:cNvPr id="5" name="Trait inférieur" descr="Ligne décorative">
          <a:extLst>
            <a:ext uri="{FF2B5EF4-FFF2-40B4-BE49-F238E27FC236}">
              <a16:creationId xmlns:a16="http://schemas.microsoft.com/office/drawing/2014/main" id="{00000000-0008-0000-5100-000005000000}"/>
            </a:ext>
          </a:extLst>
        </xdr:cNvPr>
        <xdr:cNvCxnSpPr>
          <a:cxnSpLocks/>
        </xdr:cNvCxnSpPr>
      </xdr:nvCxnSpPr>
      <xdr:spPr>
        <a:xfrm>
          <a:off x="554805" y="3118137"/>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571505</xdr:colOff>
      <xdr:row>4</xdr:row>
      <xdr:rowOff>80969</xdr:rowOff>
    </xdr:from>
    <xdr:to>
      <xdr:col>1</xdr:col>
      <xdr:colOff>4941642</xdr:colOff>
      <xdr:row>7</xdr:row>
      <xdr:rowOff>102491</xdr:rowOff>
    </xdr:to>
    <xdr:grpSp>
      <xdr:nvGrpSpPr>
        <xdr:cNvPr id="6" name="grp_Étape">
          <a:extLst>
            <a:ext uri="{FF2B5EF4-FFF2-40B4-BE49-F238E27FC236}">
              <a16:creationId xmlns:a16="http://schemas.microsoft.com/office/drawing/2014/main" id="{00000000-0008-0000-5100-000006000000}"/>
            </a:ext>
          </a:extLst>
        </xdr:cNvPr>
        <xdr:cNvGrpSpPr/>
      </xdr:nvGrpSpPr>
      <xdr:grpSpPr>
        <a:xfrm>
          <a:off x="571505" y="1414469"/>
          <a:ext cx="5217862" cy="593022"/>
          <a:chOff x="425239" y="1752333"/>
          <a:chExt cx="5226084" cy="603875"/>
        </a:xfrm>
      </xdr:grpSpPr>
      <xdr:sp macro="" textlink="">
        <xdr:nvSpPr>
          <xdr:cNvPr id="7" name="Étape" descr="Sélectionnez la cellule D7, puis utilisez l’Assistant Somme automatique pour ajouter une fonction MIN.&#10;&#10;">
            <a:extLst>
              <a:ext uri="{FF2B5EF4-FFF2-40B4-BE49-F238E27FC236}">
                <a16:creationId xmlns:a16="http://schemas.microsoft.com/office/drawing/2014/main" id="{00000000-0008-0000-5100-000007000000}"/>
              </a:ext>
            </a:extLst>
          </xdr:cNvPr>
          <xdr:cNvSpPr txBox="1"/>
        </xdr:nvSpPr>
        <xdr:spPr>
          <a:xfrm>
            <a:off x="841807" y="1794826"/>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l’Assistant Somme automatique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8" name="1" descr="1">
            <a:extLst>
              <a:ext uri="{FF2B5EF4-FFF2-40B4-BE49-F238E27FC236}">
                <a16:creationId xmlns:a16="http://schemas.microsoft.com/office/drawing/2014/main" id="{00000000-0008-0000-5100-000008000000}"/>
              </a:ext>
            </a:extLst>
          </xdr:cNvPr>
          <xdr:cNvSpPr/>
        </xdr:nvSpPr>
        <xdr:spPr>
          <a:xfrm>
            <a:off x="425239" y="1752333"/>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561980</xdr:colOff>
      <xdr:row>7</xdr:row>
      <xdr:rowOff>104789</xdr:rowOff>
    </xdr:from>
    <xdr:to>
      <xdr:col>1</xdr:col>
      <xdr:colOff>4932123</xdr:colOff>
      <xdr:row>10</xdr:row>
      <xdr:rowOff>88220</xdr:rowOff>
    </xdr:to>
    <xdr:grpSp>
      <xdr:nvGrpSpPr>
        <xdr:cNvPr id="9" name="grp_Étape">
          <a:extLst>
            <a:ext uri="{FF2B5EF4-FFF2-40B4-BE49-F238E27FC236}">
              <a16:creationId xmlns:a16="http://schemas.microsoft.com/office/drawing/2014/main" id="{00000000-0008-0000-5100-000009000000}"/>
            </a:ext>
          </a:extLst>
        </xdr:cNvPr>
        <xdr:cNvGrpSpPr/>
      </xdr:nvGrpSpPr>
      <xdr:grpSpPr>
        <a:xfrm>
          <a:off x="561980" y="2009789"/>
          <a:ext cx="5217868" cy="554931"/>
          <a:chOff x="308069" y="1003336"/>
          <a:chExt cx="5226090" cy="565088"/>
        </a:xfrm>
      </xdr:grpSpPr>
      <xdr:sp macro="" textlink="">
        <xdr:nvSpPr>
          <xdr:cNvPr id="10" name="Étape" descr="Sélectionnez maintenant la cellule G7 et entrez une fonction MAX en tapant =MAX(D3:D6).&#10;">
            <a:extLst>
              <a:ext uri="{FF2B5EF4-FFF2-40B4-BE49-F238E27FC236}">
                <a16:creationId xmlns:a16="http://schemas.microsoft.com/office/drawing/2014/main" id="{00000000-0008-0000-5100-00000A000000}"/>
              </a:ext>
            </a:extLst>
          </xdr:cNvPr>
          <xdr:cNvSpPr txBox="1"/>
        </xdr:nvSpPr>
        <xdr:spPr>
          <a:xfrm>
            <a:off x="724643" y="1007037"/>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et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=MAX(D3:D6)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11" name="1" descr="1">
            <a:extLst>
              <a:ext uri="{FF2B5EF4-FFF2-40B4-BE49-F238E27FC236}">
                <a16:creationId xmlns:a16="http://schemas.microsoft.com/office/drawing/2014/main" id="{00000000-0008-0000-5100-00000B000000}"/>
              </a:ext>
            </a:extLst>
          </xdr:cNvPr>
          <xdr:cNvSpPr/>
        </xdr:nvSpPr>
        <xdr:spPr>
          <a:xfrm>
            <a:off x="308069"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0</xdr:col>
      <xdr:colOff>571500</xdr:colOff>
      <xdr:row>1</xdr:row>
      <xdr:rowOff>133349</xdr:rowOff>
    </xdr:from>
    <xdr:to>
      <xdr:col>1</xdr:col>
      <xdr:colOff>5024713</xdr:colOff>
      <xdr:row>3</xdr:row>
      <xdr:rowOff>2521</xdr:rowOff>
    </xdr:to>
    <xdr:sp macro="" textlink="">
      <xdr:nvSpPr>
        <xdr:cNvPr id="12" name="Présentation des sommes de nombres" descr="Utilisez la fonction MIN pour obtenir le plus petit nombre d’une plage de cellules.&#10;Utilisez la fonction MAX pour obtenir le plus grand nombre d’une plage de cellules.&#10;">
          <a:extLst>
            <a:ext uri="{FF2B5EF4-FFF2-40B4-BE49-F238E27FC236}">
              <a16:creationId xmlns:a16="http://schemas.microsoft.com/office/drawing/2014/main" id="{00000000-0008-0000-5100-00000C000000}"/>
            </a:ext>
          </a:extLst>
        </xdr:cNvPr>
        <xdr:cNvSpPr txBox="1"/>
      </xdr:nvSpPr>
      <xdr:spPr>
        <a:xfrm>
          <a:off x="571500" y="895349"/>
          <a:ext cx="5300938" cy="250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dk1"/>
              </a:solidFill>
              <a:latin typeface="Segoe UI" panose="020B0502040204020203" pitchFamily="34" charset="0"/>
              <a:ea typeface="+mn-ea"/>
              <a:cs typeface="Segoe UI" panose="020B0502040204020203" pitchFamily="34" charset="0"/>
            </a:rPr>
            <a:t>Utilisez la fonction </a:t>
          </a:r>
          <a:r>
            <a:rPr lang="fr" sz="1100" b="1" kern="1200">
              <a:solidFill>
                <a:schemeClr val="dk1"/>
              </a:solidFill>
              <a:latin typeface="Segoe UI" panose="020B0502040204020203" pitchFamily="34" charset="0"/>
              <a:ea typeface="+mn-ea"/>
              <a:cs typeface="Segoe UI" panose="020B0502040204020203" pitchFamily="34" charset="0"/>
            </a:rPr>
            <a:t>MIN</a:t>
          </a:r>
          <a:r>
            <a:rPr lang="fr" sz="1100" kern="1200">
              <a:solidFill>
                <a:schemeClr val="dk1"/>
              </a:solidFill>
              <a:latin typeface="Segoe UI" panose="020B0502040204020203" pitchFamily="34" charset="0"/>
              <a:ea typeface="+mn-ea"/>
              <a:cs typeface="Segoe UI" panose="020B0502040204020203" pitchFamily="34" charset="0"/>
            </a:rPr>
            <a:t> pour obtenir le plus petit nombre d’une plage de cellules.</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Utilisez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obtenir le plus grand nombre d’une plage de cellules.</a:t>
          </a:r>
        </a:p>
      </xdr:txBody>
    </xdr:sp>
    <xdr:clientData/>
  </xdr:twoCellAnchor>
  <xdr:twoCellAnchor>
    <xdr:from>
      <xdr:col>0</xdr:col>
      <xdr:colOff>561975</xdr:colOff>
      <xdr:row>10</xdr:row>
      <xdr:rowOff>76199</xdr:rowOff>
    </xdr:from>
    <xdr:to>
      <xdr:col>1</xdr:col>
      <xdr:colOff>4982917</xdr:colOff>
      <xdr:row>13</xdr:row>
      <xdr:rowOff>100906</xdr:rowOff>
    </xdr:to>
    <xdr:grpSp>
      <xdr:nvGrpSpPr>
        <xdr:cNvPr id="13" name="grp_Étape">
          <a:extLst>
            <a:ext uri="{FF2B5EF4-FFF2-40B4-BE49-F238E27FC236}">
              <a16:creationId xmlns:a16="http://schemas.microsoft.com/office/drawing/2014/main" id="{00000000-0008-0000-5100-00000D000000}"/>
            </a:ext>
          </a:extLst>
        </xdr:cNvPr>
        <xdr:cNvGrpSpPr/>
      </xdr:nvGrpSpPr>
      <xdr:grpSpPr>
        <a:xfrm>
          <a:off x="561975" y="2552699"/>
          <a:ext cx="5268667" cy="596207"/>
          <a:chOff x="307333" y="1003336"/>
          <a:chExt cx="5225997" cy="603885"/>
        </a:xfrm>
      </xdr:grpSpPr>
      <xdr:sp macro="" textlink="">
        <xdr:nvSpPr>
          <xdr:cNvPr id="14" name="Étape" descr="À la cellule D15, vous pouvez utiliser l’Assistant Somme automatique ou entrer manuellement une fonction MIN ou MAX. &#10;&#10;">
            <a:extLst>
              <a:ext uri="{FF2B5EF4-FFF2-40B4-BE49-F238E27FC236}">
                <a16:creationId xmlns:a16="http://schemas.microsoft.com/office/drawing/2014/main" id="{00000000-0008-0000-5100-00000E000000}"/>
              </a:ext>
            </a:extLst>
          </xdr:cNvPr>
          <xdr:cNvSpPr txBox="1"/>
        </xdr:nvSpPr>
        <xdr:spPr>
          <a:xfrm>
            <a:off x="723814" y="104583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l’Assistant Somme automatique ou entrer manuellement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ou</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15" name="1" descr="1">
            <a:extLst>
              <a:ext uri="{FF2B5EF4-FFF2-40B4-BE49-F238E27FC236}">
                <a16:creationId xmlns:a16="http://schemas.microsoft.com/office/drawing/2014/main" id="{00000000-0008-0000-5100-00000F000000}"/>
              </a:ext>
            </a:extLst>
          </xdr:cNvPr>
          <xdr:cNvSpPr/>
        </xdr:nvSpPr>
        <xdr:spPr>
          <a:xfrm>
            <a:off x="307333"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editAs="oneCell">
    <xdr:from>
      <xdr:col>3</xdr:col>
      <xdr:colOff>76200</xdr:colOff>
      <xdr:row>15</xdr:row>
      <xdr:rowOff>152400</xdr:rowOff>
    </xdr:from>
    <xdr:to>
      <xdr:col>7</xdr:col>
      <xdr:colOff>476250</xdr:colOff>
      <xdr:row>25</xdr:row>
      <xdr:rowOff>96710</xdr:rowOff>
    </xdr:to>
    <xdr:grpSp>
      <xdr:nvGrpSpPr>
        <xdr:cNvPr id="16" name="BON À SAVOIR" descr="BON À SAVOIR&#10;&#10;">
          <a:extLst>
            <a:ext uri="{FF2B5EF4-FFF2-40B4-BE49-F238E27FC236}">
              <a16:creationId xmlns:a16="http://schemas.microsoft.com/office/drawing/2014/main" id="{00000000-0008-0000-5100-000010000000}"/>
            </a:ext>
          </a:extLst>
        </xdr:cNvPr>
        <xdr:cNvGrpSpPr/>
      </xdr:nvGrpSpPr>
      <xdr:grpSpPr>
        <a:xfrm>
          <a:off x="7362825" y="3581400"/>
          <a:ext cx="3209925" cy="1849310"/>
          <a:chOff x="6778625" y="15514765"/>
          <a:chExt cx="3312054" cy="1776285"/>
        </a:xfrm>
      </xdr:grpSpPr>
      <xdr:sp macro="" textlink="">
        <xdr:nvSpPr>
          <xdr:cNvPr id="17" name="Étape" descr="BON À SAVOIR&#10;Vous pouvez utiliser MIN ou MAX avec plusieurs plages, ou avec des valeurs pour renvoyer la plus grande ou la plus petite de ces valeurs, par exemple, =MIN(A1:A10,B1:B10) ou =MAX(A1:A10,B1), où B1 contient une valeur seuil, par exemple 10, auquel cas la formule ne renverra jamais un résultat inférieur à 10.&#10;&#10;">
            <a:extLst>
              <a:ext uri="{FF2B5EF4-FFF2-40B4-BE49-F238E27FC236}">
                <a16:creationId xmlns:a16="http://schemas.microsoft.com/office/drawing/2014/main" id="{00000000-0008-0000-5100-000011000000}"/>
              </a:ext>
            </a:extLst>
          </xdr:cNvPr>
          <xdr:cNvSpPr txBox="1"/>
        </xdr:nvSpPr>
        <xdr:spPr>
          <a:xfrm>
            <a:off x="7042958" y="15665450"/>
            <a:ext cx="3047721"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a:t>
            </a:r>
            <a:r>
              <a:rPr lang="fr" sz="1100" b="1" i="0" kern="1200" baseline="0">
                <a:solidFill>
                  <a:schemeClr val="dk1"/>
                </a:solidFill>
                <a:effectLst/>
                <a:latin typeface="+mn-lt"/>
                <a:ea typeface="+mn-ea"/>
                <a:cs typeface="+mn-cs"/>
              </a:rPr>
              <a:t>MIN</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MAX</a:t>
            </a:r>
            <a:r>
              <a:rPr lang="fr" sz="1100" b="0" i="0" kern="1200" baseline="0">
                <a:solidFill>
                  <a:schemeClr val="dk1"/>
                </a:solidFill>
                <a:effectLst/>
                <a:latin typeface="+mn-lt"/>
                <a:ea typeface="+mn-ea"/>
                <a:cs typeface="+mn-cs"/>
              </a:rPr>
              <a:t> avec plusieurs plages, ou avec des valeurs pour renvoyer la plus grande ou la plus petite de ces valeurs, par exemple, =MIN(A1:A10;B1:B10) ou =MAX(A1:A10;B1), où B1 contient une valeur seuil, par exemple 10, auquel cas la formule ne renverra jamais un résultat inférieur à 10.</a:t>
            </a:r>
            <a:endParaRPr lang="en-US" sz="1100">
              <a:effectLst/>
              <a:latin typeface="+mn-lt"/>
            </a:endParaRPr>
          </a:p>
        </xdr:txBody>
      </xdr:sp>
      <xdr:pic>
        <xdr:nvPicPr>
          <xdr:cNvPr id="18" name="Graphisme 147" descr="Lunettes">
            <a:extLst>
              <a:ext uri="{FF2B5EF4-FFF2-40B4-BE49-F238E27FC236}">
                <a16:creationId xmlns:a16="http://schemas.microsoft.com/office/drawing/2014/main" id="{00000000-0008-0000-5100-00001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78625" y="15628855"/>
            <a:ext cx="323347" cy="349115"/>
          </a:xfrm>
          <a:prstGeom prst="rect">
            <a:avLst/>
          </a:prstGeom>
        </xdr:spPr>
      </xdr:pic>
      <xdr:sp macro="" textlink="">
        <xdr:nvSpPr>
          <xdr:cNvPr id="19" name="Forme libre : Forme 41" descr="Flèche">
            <a:extLst>
              <a:ext uri="{FF2B5EF4-FFF2-40B4-BE49-F238E27FC236}">
                <a16:creationId xmlns:a16="http://schemas.microsoft.com/office/drawing/2014/main" id="{00000000-0008-0000-5100-000013000000}"/>
              </a:ext>
            </a:extLst>
          </xdr:cNvPr>
          <xdr:cNvSpPr/>
        </xdr:nvSpPr>
        <xdr:spPr>
          <a:xfrm rot="5953034" flipV="1">
            <a:off x="8544685" y="15054464"/>
            <a:ext cx="284005" cy="1204607"/>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absoluteAnchor>
    <xdr:pos x="561975" y="3267075"/>
    <xdr:ext cx="1275170" cy="335449"/>
    <xdr:sp macro="" textlink="">
      <xdr:nvSpPr>
        <xdr:cNvPr id="20"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5100-000014000000}"/>
            </a:ext>
          </a:extLst>
        </xdr:cNvPr>
        <xdr:cNvSpPr/>
      </xdr:nvSpPr>
      <xdr:spPr>
        <a:xfrm flipH="1">
          <a:off x="561975"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84736" y="3267075"/>
    <xdr:ext cx="1275170" cy="335449"/>
    <xdr:sp macro="" textlink="">
      <xdr:nvSpPr>
        <xdr:cNvPr id="21"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00000000-0008-0000-5100-000015000000}"/>
            </a:ext>
          </a:extLst>
        </xdr:cNvPr>
        <xdr:cNvSpPr/>
      </xdr:nvSpPr>
      <xdr:spPr>
        <a:xfrm>
          <a:off x="4484736"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xdr:from>
      <xdr:col>0</xdr:col>
      <xdr:colOff>554805</xdr:colOff>
      <xdr:row>1</xdr:row>
      <xdr:rowOff>85725</xdr:rowOff>
    </xdr:from>
    <xdr:to>
      <xdr:col>1</xdr:col>
      <xdr:colOff>4903020</xdr:colOff>
      <xdr:row>1</xdr:row>
      <xdr:rowOff>85725</xdr:rowOff>
    </xdr:to>
    <xdr:cxnSp macro="">
      <xdr:nvCxnSpPr>
        <xdr:cNvPr id="22" name="Trait inférieur" descr="Ligne décorative">
          <a:extLst>
            <a:ext uri="{FF2B5EF4-FFF2-40B4-BE49-F238E27FC236}">
              <a16:creationId xmlns:a16="http://schemas.microsoft.com/office/drawing/2014/main" id="{00000000-0008-0000-5100-000016000000}"/>
            </a:ext>
          </a:extLst>
        </xdr:cNvPr>
        <xdr:cNvCxnSpPr>
          <a:cxnSpLocks/>
        </xdr:cNvCxnSpPr>
      </xdr:nvCxnSpPr>
      <xdr:spPr>
        <a:xfrm>
          <a:off x="554805" y="84772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1.xml><?xml version="1.0" encoding="utf-8"?>
<xdr:wsDr xmlns:xdr="http://schemas.openxmlformats.org/drawingml/2006/spreadsheetDrawing" xmlns:a="http://schemas.openxmlformats.org/drawingml/2006/main">
  <xdr:oneCellAnchor>
    <xdr:from>
      <xdr:col>2</xdr:col>
      <xdr:colOff>1114425</xdr:colOff>
      <xdr:row>11</xdr:row>
      <xdr:rowOff>103518</xdr:rowOff>
    </xdr:from>
    <xdr:ext cx="3600450" cy="1487156"/>
    <xdr:grpSp>
      <xdr:nvGrpSpPr>
        <xdr:cNvPr id="2" name="BON À SAVOIR" descr="BON À SAVOIR&#10;Pour représenter les dates, Excel compte le nombre de jours écoulés depuis le 1er janvier 1900. Les heures sont exprimées en fractions de journée basées sur le nombre de minutes.&#10;&#10;Par exemple, 1/01/2017 12:30 est représenté comme suit : 42736.5208.&#10;&#10;">
          <a:extLst>
            <a:ext uri="{FF2B5EF4-FFF2-40B4-BE49-F238E27FC236}">
              <a16:creationId xmlns:a16="http://schemas.microsoft.com/office/drawing/2014/main" id="{00000000-0008-0000-5200-000002000000}"/>
            </a:ext>
          </a:extLst>
        </xdr:cNvPr>
        <xdr:cNvGrpSpPr/>
      </xdr:nvGrpSpPr>
      <xdr:grpSpPr>
        <a:xfrm>
          <a:off x="7486650" y="3094368"/>
          <a:ext cx="3600450" cy="1487156"/>
          <a:chOff x="6778625" y="15449519"/>
          <a:chExt cx="3432175" cy="1428432"/>
        </a:xfrm>
      </xdr:grpSpPr>
      <xdr:sp macro="" textlink="">
        <xdr:nvSpPr>
          <xdr:cNvPr id="3" name="Étape" descr="BON À SAVOIR&#10;Pour représenter les dates, Excel compte le nombre de jours écoulés depuis le 1er janvier 1900. Les heures sont exprimées en fractions de journée basées sur le nombre de minutes. Par exemple, 1/01/2017 12:30 est représenté sous la forme suivante : 42736.5208. Si l’heure ou la date apparaissent sous cette forme, vous pouvez appuyer sur Ctrl+1 &gt; Nombre &gt; et sélectionner un format de Date ou d’Heure. &#10;&#10;">
            <a:extLst>
              <a:ext uri="{FF2B5EF4-FFF2-40B4-BE49-F238E27FC236}">
                <a16:creationId xmlns:a16="http://schemas.microsoft.com/office/drawing/2014/main" id="{00000000-0008-0000-5200-000003000000}"/>
              </a:ext>
            </a:extLst>
          </xdr:cNvPr>
          <xdr:cNvSpPr txBox="1"/>
        </xdr:nvSpPr>
        <xdr:spPr>
          <a:xfrm>
            <a:off x="7042958" y="15665450"/>
            <a:ext cx="3167842" cy="121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représenter les dates, Excel compte le nombre de jours écoulés depuis le 1 janvier 1900. Les heures sont exprimées en fractions de journée basées sur le nombre de minutes. Par exemple, 01/01/2017 12:30 est représenté sous la forme suivante : 42736.5208. Si l’heure ou la date apparaissent sous cette forme, vous pouvez appuyer sur </a:t>
            </a:r>
            <a:r>
              <a:rPr lang="fr" sz="1100" b="1" i="0" kern="1200" baseline="0">
                <a:solidFill>
                  <a:schemeClr val="dk1"/>
                </a:solidFill>
                <a:effectLst/>
                <a:latin typeface="+mn-lt"/>
                <a:ea typeface="+mn-ea"/>
                <a:cs typeface="+mn-cs"/>
              </a:rPr>
              <a:t>Ctrl+1</a:t>
            </a:r>
            <a:r>
              <a:rPr lang="fr" sz="1100" b="0" i="0" kern="1200" baseline="0">
                <a:solidFill>
                  <a:schemeClr val="dk1"/>
                </a:solidFill>
                <a:effectLst/>
                <a:latin typeface="+mn-lt"/>
                <a:ea typeface="+mn-ea"/>
                <a:cs typeface="+mn-cs"/>
              </a:rPr>
              <a:t> &gt; </a:t>
            </a:r>
            <a:r>
              <a:rPr lang="fr" sz="1100" b="1" i="0" kern="1200" baseline="0">
                <a:solidFill>
                  <a:schemeClr val="dk1"/>
                </a:solidFill>
                <a:effectLst/>
                <a:latin typeface="+mn-lt"/>
                <a:ea typeface="+mn-ea"/>
                <a:cs typeface="+mn-cs"/>
              </a:rPr>
              <a:t>Nombre</a:t>
            </a:r>
            <a:r>
              <a:rPr lang="fr" sz="1100" b="0" i="0" kern="1200" baseline="0">
                <a:solidFill>
                  <a:schemeClr val="dk1"/>
                </a:solidFill>
                <a:effectLst/>
                <a:latin typeface="+mn-lt"/>
                <a:ea typeface="+mn-ea"/>
                <a:cs typeface="+mn-cs"/>
              </a:rPr>
              <a:t> &gt; et sélectionner un format de </a:t>
            </a:r>
            <a:r>
              <a:rPr lang="fr" sz="1100" b="1" i="0" kern="1200" baseline="0">
                <a:solidFill>
                  <a:schemeClr val="dk1"/>
                </a:solidFill>
                <a:effectLst/>
                <a:latin typeface="+mn-lt"/>
                <a:ea typeface="+mn-ea"/>
                <a:cs typeface="+mn-cs"/>
              </a:rPr>
              <a:t>Date </a:t>
            </a:r>
            <a:r>
              <a:rPr lang="fr" sz="1100" b="0" i="0" kern="1200" baseline="0">
                <a:solidFill>
                  <a:schemeClr val="dk1"/>
                </a:solidFill>
                <a:effectLst/>
                <a:latin typeface="+mn-lt"/>
                <a:ea typeface="+mn-ea"/>
                <a:cs typeface="+mn-cs"/>
              </a:rPr>
              <a:t>ou d’</a:t>
            </a:r>
            <a:r>
              <a:rPr lang="fr" sz="1100" b="1" i="0" kern="1200" baseline="0">
                <a:solidFill>
                  <a:schemeClr val="dk1"/>
                </a:solidFill>
                <a:effectLst/>
                <a:latin typeface="+mn-lt"/>
                <a:ea typeface="+mn-ea"/>
                <a:cs typeface="+mn-cs"/>
              </a:rPr>
              <a:t>Heure</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4" name="Graphisme 147" descr="Lunettes">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78625" y="15619705"/>
            <a:ext cx="323347" cy="349115"/>
          </a:xfrm>
          <a:prstGeom prst="rect">
            <a:avLst/>
          </a:prstGeom>
        </xdr:spPr>
      </xdr:pic>
      <xdr:sp macro="" textlink="">
        <xdr:nvSpPr>
          <xdr:cNvPr id="5" name="Forme libre : Forme 112" descr="Flèche">
            <a:extLst>
              <a:ext uri="{FF2B5EF4-FFF2-40B4-BE49-F238E27FC236}">
                <a16:creationId xmlns:a16="http://schemas.microsoft.com/office/drawing/2014/main" id="{00000000-0008-0000-5200-000005000000}"/>
              </a:ext>
            </a:extLst>
          </xdr:cNvPr>
          <xdr:cNvSpPr/>
        </xdr:nvSpPr>
        <xdr:spPr>
          <a:xfrm rot="5953034" flipV="1">
            <a:off x="8127734" y="15426786"/>
            <a:ext cx="284005" cy="329471"/>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oneCellAnchor>
  <xdr:twoCellAnchor>
    <xdr:from>
      <xdr:col>0</xdr:col>
      <xdr:colOff>342900</xdr:colOff>
      <xdr:row>0</xdr:row>
      <xdr:rowOff>352425</xdr:rowOff>
    </xdr:from>
    <xdr:to>
      <xdr:col>1</xdr:col>
      <xdr:colOff>5229225</xdr:colOff>
      <xdr:row>20</xdr:row>
      <xdr:rowOff>76200</xdr:rowOff>
    </xdr:to>
    <xdr:grpSp>
      <xdr:nvGrpSpPr>
        <xdr:cNvPr id="6" name="Groupe 1">
          <a:extLst>
            <a:ext uri="{FF2B5EF4-FFF2-40B4-BE49-F238E27FC236}">
              <a16:creationId xmlns:a16="http://schemas.microsoft.com/office/drawing/2014/main" id="{00000000-0008-0000-5200-000006000000}"/>
            </a:ext>
          </a:extLst>
        </xdr:cNvPr>
        <xdr:cNvGrpSpPr/>
      </xdr:nvGrpSpPr>
      <xdr:grpSpPr>
        <a:xfrm>
          <a:off x="342900" y="352425"/>
          <a:ext cx="5734050" cy="4438650"/>
          <a:chOff x="342900" y="352425"/>
          <a:chExt cx="5734050" cy="4438650"/>
        </a:xfrm>
      </xdr:grpSpPr>
      <xdr:sp macro="" textlink="">
        <xdr:nvSpPr>
          <xdr:cNvPr id="7" name="txt_ArrièrePlanVisiteGuidée" descr="Arrière-plan">
            <a:extLst>
              <a:ext uri="{FF2B5EF4-FFF2-40B4-BE49-F238E27FC236}">
                <a16:creationId xmlns:a16="http://schemas.microsoft.com/office/drawing/2014/main" id="{00000000-0008-0000-5200-000007000000}"/>
              </a:ext>
            </a:extLst>
          </xdr:cNvPr>
          <xdr:cNvSpPr/>
        </xdr:nvSpPr>
        <xdr:spPr>
          <a:xfrm>
            <a:off x="342900" y="352425"/>
            <a:ext cx="5734050" cy="44386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8" name="txt_EnTêteVisiteGuidée" descr="Fonctions de date">
            <a:extLst>
              <a:ext uri="{FF2B5EF4-FFF2-40B4-BE49-F238E27FC236}">
                <a16:creationId xmlns:a16="http://schemas.microsoft.com/office/drawing/2014/main" id="{00000000-0008-0000-5200-000008000000}"/>
              </a:ext>
            </a:extLst>
          </xdr:cNvPr>
          <xdr:cNvSpPr txBox="1"/>
        </xdr:nvSpPr>
        <xdr:spPr>
          <a:xfrm>
            <a:off x="546103" y="446746"/>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de date</a:t>
            </a:r>
            <a:endParaRPr kumimoji="0" lang="en-US" sz="2200" b="0" i="0" u="none" strike="noStrike" kern="0" cap="none" spc="0" normalizeH="0" baseline="0">
              <a:ln>
                <a:noFill/>
              </a:ln>
              <a:solidFill>
                <a:schemeClr val="bg2">
                  <a:lumMod val="25000"/>
                </a:schemeClr>
              </a:solidFill>
              <a:effectLst/>
              <a:uLnTx/>
              <a:uFillTx/>
              <a:latin typeface="Courier New" panose="02070309020205020404" pitchFamily="49" charset="0"/>
              <a:ea typeface="Segoe UI" pitchFamily="34" charset="0"/>
              <a:cs typeface="Courier New" panose="02070309020205020404" pitchFamily="49" charset="0"/>
            </a:endParaRPr>
          </a:p>
        </xdr:txBody>
      </xdr:sp>
      <xdr:cxnSp macro="">
        <xdr:nvCxnSpPr>
          <xdr:cNvPr id="9" name="txt_VisiteGuidéeLigne1" descr="Ligne décorative">
            <a:extLst>
              <a:ext uri="{FF2B5EF4-FFF2-40B4-BE49-F238E27FC236}">
                <a16:creationId xmlns:a16="http://schemas.microsoft.com/office/drawing/2014/main" id="{00000000-0008-0000-5200-000009000000}"/>
              </a:ext>
            </a:extLst>
          </xdr:cNvPr>
          <xdr:cNvCxnSpPr>
            <a:cxnSpLocks/>
          </xdr:cNvCxnSpPr>
        </xdr:nvCxnSpPr>
        <xdr:spPr>
          <a:xfrm>
            <a:off x="546103" y="101267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0" name="txt_VisiteGuidéeLigne2" descr="Ligne décorative">
            <a:extLst>
              <a:ext uri="{FF2B5EF4-FFF2-40B4-BE49-F238E27FC236}">
                <a16:creationId xmlns:a16="http://schemas.microsoft.com/office/drawing/2014/main" id="{00000000-0008-0000-5200-00000A000000}"/>
              </a:ext>
            </a:extLst>
          </xdr:cNvPr>
          <xdr:cNvCxnSpPr>
            <a:cxnSpLocks/>
          </xdr:cNvCxnSpPr>
        </xdr:nvCxnSpPr>
        <xdr:spPr>
          <a:xfrm>
            <a:off x="546103" y="451960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txt_IntroVisiteGuidée" descr="Excel peut vous donner la date actuelle, telle que définie dans les paramètres régionaux de votre ordinateur. Vous pouvez également ajouter et soustraire des dates.&#10;">
            <a:extLst>
              <a:ext uri="{FF2B5EF4-FFF2-40B4-BE49-F238E27FC236}">
                <a16:creationId xmlns:a16="http://schemas.microsoft.com/office/drawing/2014/main" id="{00000000-0008-0000-5200-00000B000000}"/>
              </a:ext>
            </a:extLst>
          </xdr:cNvPr>
          <xdr:cNvSpPr txBox="1"/>
        </xdr:nvSpPr>
        <xdr:spPr>
          <a:xfrm>
            <a:off x="581188" y="1045767"/>
            <a:ext cx="5171912"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la date actuelle, telle que définie dans les paramètres régionaux de votre ordinateur. Vous pouvez également ajouter et soustraire des dates.</a:t>
            </a:r>
          </a:p>
        </xdr:txBody>
      </xdr:sp>
      <xdr:grpSp>
        <xdr:nvGrpSpPr>
          <xdr:cNvPr id="12" name="grp_Étape">
            <a:extLst>
              <a:ext uri="{FF2B5EF4-FFF2-40B4-BE49-F238E27FC236}">
                <a16:creationId xmlns:a16="http://schemas.microsoft.com/office/drawing/2014/main" id="{00000000-0008-0000-5200-00000C000000}"/>
              </a:ext>
            </a:extLst>
          </xdr:cNvPr>
          <xdr:cNvGrpSpPr/>
        </xdr:nvGrpSpPr>
        <xdr:grpSpPr>
          <a:xfrm>
            <a:off x="561975" y="1731006"/>
            <a:ext cx="5467350" cy="590396"/>
            <a:chOff x="600549" y="7964404"/>
            <a:chExt cx="5195285" cy="596207"/>
          </a:xfrm>
        </xdr:grpSpPr>
        <xdr:sp macro="" textlink="">
          <xdr:nvSpPr>
            <xdr:cNvPr id="19" name="txt_Étape" descr="La fonction AUJOURDHUI renvoie la date du jour. Il s’agit d’une fonction dite « volatile » car elle est quotidiennement mise à jour. Ainsi, en rouvrant votre classeur demain, vous y verrez la date de demain. Dans la cellule D6, entrez =AUJOURDHUI(). &#10;&#10;">
              <a:extLst>
                <a:ext uri="{FF2B5EF4-FFF2-40B4-BE49-F238E27FC236}">
                  <a16:creationId xmlns:a16="http://schemas.microsoft.com/office/drawing/2014/main" id="{00000000-0008-0000-5200-000013000000}"/>
                </a:ext>
              </a:extLst>
            </xdr:cNvPr>
            <xdr:cNvSpPr txBox="1"/>
          </xdr:nvSpPr>
          <xdr:spPr>
            <a:xfrm>
              <a:off x="1017295" y="8006362"/>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renvoie la date du jour. Il s’agit d’une fonction dite « volatile » car elle est quotidiennement mise à jour. Ainsi, en rouvrant votre classeur demain, vous y verrez la date de demain. Dans la cellule D6,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0" name="shp_Étape" descr="1">
              <a:extLst>
                <a:ext uri="{FF2B5EF4-FFF2-40B4-BE49-F238E27FC236}">
                  <a16:creationId xmlns:a16="http://schemas.microsoft.com/office/drawing/2014/main" id="{00000000-0008-0000-5200-000014000000}"/>
                </a:ext>
              </a:extLst>
            </xdr:cNvPr>
            <xdr:cNvSpPr/>
          </xdr:nvSpPr>
          <xdr:spPr>
            <a:xfrm>
              <a:off x="600549" y="7964404"/>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13" name="grp_Étape" descr="Soustraire des dates : entrez la date de votre prochain anniversaire au format JJ/MM/AA et Excel indiquera le nombre de jours restants en utilisant la formule =D7-D6.&#10;">
            <a:extLst>
              <a:ext uri="{FF2B5EF4-FFF2-40B4-BE49-F238E27FC236}">
                <a16:creationId xmlns:a16="http://schemas.microsoft.com/office/drawing/2014/main" id="{00000000-0008-0000-5200-00000D000000}"/>
              </a:ext>
            </a:extLst>
          </xdr:cNvPr>
          <xdr:cNvGrpSpPr/>
        </xdr:nvGrpSpPr>
        <xdr:grpSpPr>
          <a:xfrm>
            <a:off x="561975" y="2619375"/>
            <a:ext cx="5448300" cy="615257"/>
            <a:chOff x="609600" y="8013560"/>
            <a:chExt cx="5186234" cy="596207"/>
          </a:xfrm>
        </xdr:grpSpPr>
        <xdr:sp macro="" textlink="">
          <xdr:nvSpPr>
            <xdr:cNvPr id="17" name="txt_Étape" descr="Soustraire des dates : entrez la date de votre prochain anniversaire au format JJ/MM/AA dans la cellule D7 et Excel indiquera le nombre de jours restants dans la cellule D8 en utilisant la formule =D7-D6.&#10;&#10;">
              <a:extLst>
                <a:ext uri="{FF2B5EF4-FFF2-40B4-BE49-F238E27FC236}">
                  <a16:creationId xmlns:a16="http://schemas.microsoft.com/office/drawing/2014/main" id="{00000000-0008-0000-5200-000011000000}"/>
                </a:ext>
              </a:extLst>
            </xdr:cNvPr>
            <xdr:cNvSpPr txBox="1"/>
          </xdr:nvSpPr>
          <xdr:spPr>
            <a:xfrm>
              <a:off x="1017295" y="805551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 des dates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entrez la date de votre prochain anniversaire au format JJ/MM/AA dans la cellule D7 et Excel indiquera le nombre de jours restants dans la cellule D8 en utilisant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=D7-D6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00000000-0008-0000-5200-000012000000}"/>
                </a:ext>
              </a:extLst>
            </xdr:cNvPr>
            <xdr:cNvSpPr/>
          </xdr:nvSpPr>
          <xdr:spPr>
            <a:xfrm>
              <a:off x="609600" y="801356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14" name="grp_Étape">
            <a:extLst>
              <a:ext uri="{FF2B5EF4-FFF2-40B4-BE49-F238E27FC236}">
                <a16:creationId xmlns:a16="http://schemas.microsoft.com/office/drawing/2014/main" id="{00000000-0008-0000-5200-00000E000000}"/>
              </a:ext>
            </a:extLst>
          </xdr:cNvPr>
          <xdr:cNvGrpSpPr/>
        </xdr:nvGrpSpPr>
        <xdr:grpSpPr>
          <a:xfrm>
            <a:off x="561977" y="3362313"/>
            <a:ext cx="5457825" cy="605758"/>
            <a:chOff x="627640" y="8148000"/>
            <a:chExt cx="5168194" cy="596233"/>
          </a:xfrm>
        </xdr:grpSpPr>
        <xdr:sp macro="" textlink="">
          <xdr:nvSpPr>
            <xdr:cNvPr id="15" name="txt_Étape" descr="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10;&#10;">
              <a:extLst>
                <a:ext uri="{FF2B5EF4-FFF2-40B4-BE49-F238E27FC236}">
                  <a16:creationId xmlns:a16="http://schemas.microsoft.com/office/drawing/2014/main" id="{00000000-0008-0000-5200-00000F000000}"/>
                </a:ext>
              </a:extLst>
            </xdr:cNvPr>
            <xdr:cNvSpPr txBox="1"/>
          </xdr:nvSpPr>
          <xdr:spPr>
            <a:xfrm>
              <a:off x="1017295" y="8189984"/>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Ajouter des dates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supposons que vous voulez connaître la date d’échéance d’une facture ou savoir quand vous devez rendre un livre à la bibliothèque. Vous pouvez ajouter des jours à une date. Dans la cellule D10, entrez un nombre de jours aléatoire.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=D6+D10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D11 pour calculer la date d’échéance à partir d’aujourd'hui.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3">
              <a:extLst>
                <a:ext uri="{FF2B5EF4-FFF2-40B4-BE49-F238E27FC236}">
                  <a16:creationId xmlns:a16="http://schemas.microsoft.com/office/drawing/2014/main" id="{00000000-0008-0000-5200-000010000000}"/>
                </a:ext>
              </a:extLst>
            </xdr:cNvPr>
            <xdr:cNvSpPr/>
          </xdr:nvSpPr>
          <xdr:spPr>
            <a:xfrm>
              <a:off x="627640" y="81480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xdr:from>
      <xdr:col>0</xdr:col>
      <xdr:colOff>342900</xdr:colOff>
      <xdr:row>20</xdr:row>
      <xdr:rowOff>142875</xdr:rowOff>
    </xdr:from>
    <xdr:to>
      <xdr:col>1</xdr:col>
      <xdr:colOff>5229225</xdr:colOff>
      <xdr:row>67</xdr:row>
      <xdr:rowOff>180975</xdr:rowOff>
    </xdr:to>
    <xdr:grpSp>
      <xdr:nvGrpSpPr>
        <xdr:cNvPr id="21" name="Groupe 2">
          <a:extLst>
            <a:ext uri="{FF2B5EF4-FFF2-40B4-BE49-F238E27FC236}">
              <a16:creationId xmlns:a16="http://schemas.microsoft.com/office/drawing/2014/main" id="{00000000-0008-0000-5200-000015000000}"/>
            </a:ext>
          </a:extLst>
        </xdr:cNvPr>
        <xdr:cNvGrpSpPr/>
      </xdr:nvGrpSpPr>
      <xdr:grpSpPr>
        <a:xfrm>
          <a:off x="342900" y="4857750"/>
          <a:ext cx="5734050" cy="9029700"/>
          <a:chOff x="342900" y="4248150"/>
          <a:chExt cx="5734050" cy="9284655"/>
        </a:xfrm>
      </xdr:grpSpPr>
      <xdr:grpSp>
        <xdr:nvGrpSpPr>
          <xdr:cNvPr id="22" name="Groupe 119">
            <a:extLst>
              <a:ext uri="{FF2B5EF4-FFF2-40B4-BE49-F238E27FC236}">
                <a16:creationId xmlns:a16="http://schemas.microsoft.com/office/drawing/2014/main" id="{00000000-0008-0000-5200-000016000000}"/>
              </a:ext>
            </a:extLst>
          </xdr:cNvPr>
          <xdr:cNvGrpSpPr/>
        </xdr:nvGrpSpPr>
        <xdr:grpSpPr>
          <a:xfrm>
            <a:off x="342900" y="4248150"/>
            <a:ext cx="5734050" cy="9284655"/>
            <a:chOff x="352425" y="4591050"/>
            <a:chExt cx="5734050" cy="8902220"/>
          </a:xfrm>
        </xdr:grpSpPr>
        <xdr:sp macro="" textlink="">
          <xdr:nvSpPr>
            <xdr:cNvPr id="25" name="txt_ArrièrePlanVisiteGuidée" descr="Arrière-plan">
              <a:extLst>
                <a:ext uri="{FF2B5EF4-FFF2-40B4-BE49-F238E27FC236}">
                  <a16:creationId xmlns:a16="http://schemas.microsoft.com/office/drawing/2014/main" id="{00000000-0008-0000-5200-000019000000}"/>
                </a:ext>
              </a:extLst>
            </xdr:cNvPr>
            <xdr:cNvSpPr/>
          </xdr:nvSpPr>
          <xdr:spPr>
            <a:xfrm>
              <a:off x="352425" y="4591050"/>
              <a:ext cx="5734050" cy="890222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26" name="txt_EnTêteVisiteGuidée" descr="Fonctions d’heure">
              <a:extLst>
                <a:ext uri="{FF2B5EF4-FFF2-40B4-BE49-F238E27FC236}">
                  <a16:creationId xmlns:a16="http://schemas.microsoft.com/office/drawing/2014/main" id="{00000000-0008-0000-5200-00001A000000}"/>
                </a:ext>
              </a:extLst>
            </xdr:cNvPr>
            <xdr:cNvSpPr txBox="1"/>
          </xdr:nvSpPr>
          <xdr:spPr>
            <a:xfrm>
              <a:off x="589309" y="4691062"/>
              <a:ext cx="5222183" cy="48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d’heure</a:t>
              </a:r>
            </a:p>
          </xdr:txBody>
        </xdr:sp>
        <xdr:cxnSp macro="">
          <xdr:nvCxnSpPr>
            <xdr:cNvPr id="27" name="txt_VisiteGuidéeLigne1" descr="Ligne décorative">
              <a:extLst>
                <a:ext uri="{FF2B5EF4-FFF2-40B4-BE49-F238E27FC236}">
                  <a16:creationId xmlns:a16="http://schemas.microsoft.com/office/drawing/2014/main" id="{00000000-0008-0000-5200-00001B000000}"/>
                </a:ext>
              </a:extLst>
            </xdr:cNvPr>
            <xdr:cNvCxnSpPr>
              <a:cxnSpLocks/>
            </xdr:cNvCxnSpPr>
          </xdr:nvCxnSpPr>
          <xdr:spPr>
            <a:xfrm>
              <a:off x="589309" y="5262563"/>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8" name="txt_VisiteGuidéeLigne2" descr="Ligne décorative">
              <a:extLst>
                <a:ext uri="{FF2B5EF4-FFF2-40B4-BE49-F238E27FC236}">
                  <a16:creationId xmlns:a16="http://schemas.microsoft.com/office/drawing/2014/main" id="{00000000-0008-0000-5200-00001C000000}"/>
                </a:ext>
              </a:extLst>
            </xdr:cNvPr>
            <xdr:cNvCxnSpPr>
              <a:cxnSpLocks/>
            </xdr:cNvCxnSpPr>
          </xdr:nvCxnSpPr>
          <xdr:spPr>
            <a:xfrm>
              <a:off x="589309" y="12937384"/>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txt_IntroVisiteGuidée" descr="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10;&#10;">
              <a:extLst>
                <a:ext uri="{FF2B5EF4-FFF2-40B4-BE49-F238E27FC236}">
                  <a16:creationId xmlns:a16="http://schemas.microsoft.com/office/drawing/2014/main" id="{00000000-0008-0000-5200-00001D000000}"/>
                </a:ext>
              </a:extLst>
            </xdr:cNvPr>
            <xdr:cNvSpPr txBox="1"/>
          </xdr:nvSpPr>
          <xdr:spPr>
            <a:xfrm>
              <a:off x="586111" y="5294308"/>
              <a:ext cx="5222183" cy="48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0" name="Groupe 125">
              <a:extLst>
                <a:ext uri="{FF2B5EF4-FFF2-40B4-BE49-F238E27FC236}">
                  <a16:creationId xmlns:a16="http://schemas.microsoft.com/office/drawing/2014/main" id="{00000000-0008-0000-5200-00001E000000}"/>
                </a:ext>
              </a:extLst>
            </xdr:cNvPr>
            <xdr:cNvGrpSpPr/>
          </xdr:nvGrpSpPr>
          <xdr:grpSpPr>
            <a:xfrm>
              <a:off x="581025" y="6368333"/>
              <a:ext cx="5238751" cy="6449079"/>
              <a:chOff x="7200900" y="1415333"/>
              <a:chExt cx="5238751" cy="6449079"/>
            </a:xfrm>
          </xdr:grpSpPr>
          <xdr:grpSp>
            <xdr:nvGrpSpPr>
              <xdr:cNvPr id="31" name="grp_Étape">
                <a:extLst>
                  <a:ext uri="{FF2B5EF4-FFF2-40B4-BE49-F238E27FC236}">
                    <a16:creationId xmlns:a16="http://schemas.microsoft.com/office/drawing/2014/main" id="{00000000-0008-0000-5200-00001F000000}"/>
                  </a:ext>
                </a:extLst>
              </xdr:cNvPr>
              <xdr:cNvGrpSpPr/>
            </xdr:nvGrpSpPr>
            <xdr:grpSpPr>
              <a:xfrm>
                <a:off x="7200900" y="1415333"/>
                <a:ext cx="5206583" cy="596187"/>
                <a:chOff x="495420" y="8082833"/>
                <a:chExt cx="5201275" cy="596187"/>
              </a:xfrm>
            </xdr:grpSpPr>
            <xdr:sp macro="" textlink="">
              <xdr:nvSpPr>
                <xdr:cNvPr id="53" name="txt_Étape" descr="Dans la cellule D28, entrez =MAINTENANT(). Cette fonction renvoie l’heure actuelle et se met à jour à chaque calcul d’Excel. Pour changer le format d’heure, accédez à Ctrl+1 &gt; Nombre &gt; Heure &gt; et sélectionnez le format souhaité.&#10;&#10;&#10;&#10;">
                  <a:extLst>
                    <a:ext uri="{FF2B5EF4-FFF2-40B4-BE49-F238E27FC236}">
                      <a16:creationId xmlns:a16="http://schemas.microsoft.com/office/drawing/2014/main" id="{00000000-0008-0000-5200-000035000000}"/>
                    </a:ext>
                  </a:extLst>
                </xdr:cNvPr>
                <xdr:cNvSpPr txBox="1"/>
              </xdr:nvSpPr>
              <xdr:spPr>
                <a:xfrm>
                  <a:off x="918156" y="8124771"/>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D28,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=MAINTENANT()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fonction renvoie l’heure actuelle et se met à jour à chaque calcul d’Excel. Pour changer le format d’heure,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&gt; et sélectionnez le format souhaité.</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4" name="shp_Étape" descr="1">
                  <a:extLst>
                    <a:ext uri="{FF2B5EF4-FFF2-40B4-BE49-F238E27FC236}">
                      <a16:creationId xmlns:a16="http://schemas.microsoft.com/office/drawing/2014/main" id="{00000000-0008-0000-5200-000036000000}"/>
                    </a:ext>
                  </a:extLst>
                </xdr:cNvPr>
                <xdr:cNvSpPr/>
              </xdr:nvSpPr>
              <xdr:spPr>
                <a:xfrm>
                  <a:off x="495420" y="808283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2" name="grp_Étape">
                <a:extLst>
                  <a:ext uri="{FF2B5EF4-FFF2-40B4-BE49-F238E27FC236}">
                    <a16:creationId xmlns:a16="http://schemas.microsoft.com/office/drawing/2014/main" id="{00000000-0008-0000-5200-000020000000}"/>
                  </a:ext>
                </a:extLst>
              </xdr:cNvPr>
              <xdr:cNvGrpSpPr/>
            </xdr:nvGrpSpPr>
            <xdr:grpSpPr>
              <a:xfrm>
                <a:off x="7200900" y="2304785"/>
                <a:ext cx="5159775" cy="593032"/>
                <a:chOff x="525612" y="7860400"/>
                <a:chExt cx="5511381" cy="567632"/>
              </a:xfrm>
            </xdr:grpSpPr>
            <xdr:sp macro="" textlink="">
              <xdr:nvSpPr>
                <xdr:cNvPr id="51" name="txt_Étape" descr="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ccueil &gt; Format &gt; Cellules (Ctrl+1) &gt; Nombre &gt; Nombre &gt; 2 décimales.&#10;&#10;&#10;">
                  <a:extLst>
                    <a:ext uri="{FF2B5EF4-FFF2-40B4-BE49-F238E27FC236}">
                      <a16:creationId xmlns:a16="http://schemas.microsoft.com/office/drawing/2014/main" id="{00000000-0008-0000-5200-000033000000}"/>
                    </a:ext>
                  </a:extLst>
                </xdr:cNvPr>
                <xdr:cNvSpPr txBox="1"/>
              </xdr:nvSpPr>
              <xdr:spPr>
                <a:xfrm>
                  <a:off x="977615" y="7900347"/>
                  <a:ext cx="5059378" cy="527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 des heures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à la cellule D36,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=((D35-D32)-(D34-D33))*24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Accueil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Cellules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2 décimales.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2" name="shp_Étape" descr="2">
                  <a:extLst>
                    <a:ext uri="{FF2B5EF4-FFF2-40B4-BE49-F238E27FC236}">
                      <a16:creationId xmlns:a16="http://schemas.microsoft.com/office/drawing/2014/main" id="{00000000-0008-0000-5200-000034000000}"/>
                    </a:ext>
                  </a:extLst>
                </xdr:cNvPr>
                <xdr:cNvSpPr/>
              </xdr:nvSpPr>
              <xdr:spPr>
                <a:xfrm>
                  <a:off x="525612" y="7860400"/>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3" name="grp_Étape">
                <a:extLst>
                  <a:ext uri="{FF2B5EF4-FFF2-40B4-BE49-F238E27FC236}">
                    <a16:creationId xmlns:a16="http://schemas.microsoft.com/office/drawing/2014/main" id="{00000000-0008-0000-5200-000021000000}"/>
                  </a:ext>
                </a:extLst>
              </xdr:cNvPr>
              <xdr:cNvGrpSpPr/>
            </xdr:nvGrpSpPr>
            <xdr:grpSpPr>
              <a:xfrm>
                <a:off x="7200900" y="3720985"/>
                <a:ext cx="5159775" cy="593032"/>
                <a:chOff x="525612" y="7959278"/>
                <a:chExt cx="5511381" cy="567632"/>
              </a:xfrm>
            </xdr:grpSpPr>
            <xdr:sp macro="" textlink="">
              <xdr:nvSpPr>
                <xdr:cNvPr id="49" name="txt_Étape" descr="Si cette formule pouvait parler, elle dirait ceci : « Prendre l’Heure d’arrivée et l’Heure de départ, puis soustraire les heures de Début de déjeuner/Fin de déjeuner, et multiplier celles-ci par 24 pour convertir le temps fractionné d’Excel en heures », ou =((Heure d’arrivée-Heure de départ)-(Début du déjeuner-Fin du déjeuner))*24.">
                  <a:extLst>
                    <a:ext uri="{FF2B5EF4-FFF2-40B4-BE49-F238E27FC236}">
                      <a16:creationId xmlns:a16="http://schemas.microsoft.com/office/drawing/2014/main" id="{00000000-0008-0000-5200-000031000000}"/>
                    </a:ext>
                  </a:extLst>
                </xdr:cNvPr>
                <xdr:cNvSpPr txBox="1"/>
              </xdr:nvSpPr>
              <xdr:spPr>
                <a:xfrm>
                  <a:off x="977615" y="7999225"/>
                  <a:ext cx="5059378" cy="527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cette formule pouvait parler, elle dirait ceci : « Prendre l’Heure d’arrivée et l’Heure de départ, puis soustraire les heures de Début de déjeuner/Fin de déjeuner, et multiplier celles-ci par 24 pour convertir le temps fractionné d’Excel en heures », ou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d’arrivée-Heure de départ)-(Début du déjeuner-Fin du déjeuner))*24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0" name="shp_Étape" descr="3">
                  <a:extLst>
                    <a:ext uri="{FF2B5EF4-FFF2-40B4-BE49-F238E27FC236}">
                      <a16:creationId xmlns:a16="http://schemas.microsoft.com/office/drawing/2014/main" id="{00000000-0008-0000-5200-000032000000}"/>
                    </a:ext>
                  </a:extLst>
                </xdr:cNvPr>
                <xdr:cNvSpPr/>
              </xdr:nvSpPr>
              <xdr:spPr>
                <a:xfrm>
                  <a:off x="525612" y="7959278"/>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34" name="Groupe 129">
                <a:extLst>
                  <a:ext uri="{FF2B5EF4-FFF2-40B4-BE49-F238E27FC236}">
                    <a16:creationId xmlns:a16="http://schemas.microsoft.com/office/drawing/2014/main" id="{00000000-0008-0000-5200-000022000000}"/>
                  </a:ext>
                </a:extLst>
              </xdr:cNvPr>
              <xdr:cNvGrpSpPr/>
            </xdr:nvGrpSpPr>
            <xdr:grpSpPr>
              <a:xfrm>
                <a:off x="7410451" y="4892613"/>
                <a:ext cx="5029200" cy="2971799"/>
                <a:chOff x="7300664" y="4893940"/>
                <a:chExt cx="5352916" cy="2819576"/>
              </a:xfrm>
            </xdr:grpSpPr>
            <xdr:sp macro="" textlink="">
              <xdr:nvSpPr>
                <xdr:cNvPr id="35" name="AccoladeInférieureFormule">
                  <a:extLst>
                    <a:ext uri="{FF2B5EF4-FFF2-40B4-BE49-F238E27FC236}">
                      <a16:creationId xmlns:a16="http://schemas.microsoft.com/office/drawing/2014/main" id="{00000000-0008-0000-5200-000023000000}"/>
                    </a:ext>
                  </a:extLst>
                </xdr:cNvPr>
                <xdr:cNvSpPr/>
              </xdr:nvSpPr>
              <xdr:spPr>
                <a:xfrm rot="16200000">
                  <a:off x="8913239" y="5943119"/>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36" name="AccoladeSupérieureFormule">
                  <a:extLst>
                    <a:ext uri="{FF2B5EF4-FFF2-40B4-BE49-F238E27FC236}">
                      <a16:creationId xmlns:a16="http://schemas.microsoft.com/office/drawing/2014/main" id="{00000000-0008-0000-5200-000024000000}"/>
                    </a:ext>
                  </a:extLst>
                </xdr:cNvPr>
                <xdr:cNvSpPr/>
              </xdr:nvSpPr>
              <xdr:spPr>
                <a:xfrm rot="5400000">
                  <a:off x="11358057" y="5338386"/>
                  <a:ext cx="478111" cy="4953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7" name="AccoladeSupérieureFormule">
                  <a:extLst>
                    <a:ext uri="{FF2B5EF4-FFF2-40B4-BE49-F238E27FC236}">
                      <a16:creationId xmlns:a16="http://schemas.microsoft.com/office/drawing/2014/main" id="{00000000-0008-0000-5200-000025000000}"/>
                    </a:ext>
                  </a:extLst>
                </xdr:cNvPr>
                <xdr:cNvSpPr/>
              </xdr:nvSpPr>
              <xdr:spPr>
                <a:xfrm rot="5400000">
                  <a:off x="8247253" y="5325372"/>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8" name="txt_Formule" descr="=((D35-D32)-(D34-D33))*24&#10;">
                  <a:extLst>
                    <a:ext uri="{FF2B5EF4-FFF2-40B4-BE49-F238E27FC236}">
                      <a16:creationId xmlns:a16="http://schemas.microsoft.com/office/drawing/2014/main" id="{00000000-0008-0000-5200-000026000000}"/>
                    </a:ext>
                  </a:extLst>
                </xdr:cNvPr>
                <xdr:cNvSpPr txBox="1"/>
              </xdr:nvSpPr>
              <xdr:spPr>
                <a:xfrm>
                  <a:off x="7777163" y="5732742"/>
                  <a:ext cx="4181475" cy="336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=((D35-D32)-(D34-D33))*24</a:t>
                  </a:r>
                  <a:endParaRPr lang="en-US" sz="2000">
                    <a:effectLst/>
                    <a:latin typeface="Times New Roman" panose="02020603050405020304" pitchFamily="18" charset="0"/>
                    <a:ea typeface="Times New Roman" panose="02020603050405020304" pitchFamily="18" charset="0"/>
                  </a:endParaRPr>
                </a:p>
              </xdr:txBody>
            </xdr:sp>
            <xdr:sp macro="" textlink="">
              <xdr:nvSpPr>
                <xdr:cNvPr id="39" name="txt_LégendeSupérieureFormule" descr="Heure de départ&#10;&#10;">
                  <a:extLst>
                    <a:ext uri="{FF2B5EF4-FFF2-40B4-BE49-F238E27FC236}">
                      <a16:creationId xmlns:a16="http://schemas.microsoft.com/office/drawing/2014/main" id="{00000000-0008-0000-5200-000027000000}"/>
                    </a:ext>
                  </a:extLst>
                </xdr:cNvPr>
                <xdr:cNvSpPr txBox="1">
                  <a:spLocks noChangeArrowheads="1"/>
                </xdr:cNvSpPr>
              </xdr:nvSpPr>
              <xdr:spPr bwMode="auto">
                <a:xfrm>
                  <a:off x="8049852" y="5006865"/>
                  <a:ext cx="893188" cy="437759"/>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de départ</a:t>
                  </a:r>
                </a:p>
              </xdr:txBody>
            </xdr:sp>
            <xdr:sp macro="" textlink="">
              <xdr:nvSpPr>
                <xdr:cNvPr id="40" name="txt_LégendeSupérieureFormule" descr="*24 pour convertir la fraction de journée d’Excel en heures&#10;&#10;">
                  <a:extLst>
                    <a:ext uri="{FF2B5EF4-FFF2-40B4-BE49-F238E27FC236}">
                      <a16:creationId xmlns:a16="http://schemas.microsoft.com/office/drawing/2014/main" id="{00000000-0008-0000-5200-000028000000}"/>
                    </a:ext>
                  </a:extLst>
                </xdr:cNvPr>
                <xdr:cNvSpPr txBox="1">
                  <a:spLocks noChangeArrowheads="1"/>
                </xdr:cNvSpPr>
              </xdr:nvSpPr>
              <xdr:spPr bwMode="auto">
                <a:xfrm>
                  <a:off x="10763670" y="4893940"/>
                  <a:ext cx="1666875" cy="572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*24 pour convertir la fraction de journée d’Excel en heures</a:t>
                  </a:r>
                </a:p>
              </xdr:txBody>
            </xdr:sp>
            <xdr:sp macro="" textlink="">
              <xdr:nvSpPr>
                <xdr:cNvPr id="41" name="txt_LégendeInférieureFormule" descr="Heure d’arrivée&#10;">
                  <a:extLst>
                    <a:ext uri="{FF2B5EF4-FFF2-40B4-BE49-F238E27FC236}">
                      <a16:creationId xmlns:a16="http://schemas.microsoft.com/office/drawing/2014/main" id="{00000000-0008-0000-5200-000029000000}"/>
                    </a:ext>
                  </a:extLst>
                </xdr:cNvPr>
                <xdr:cNvSpPr txBox="1">
                  <a:spLocks noChangeArrowheads="1"/>
                </xdr:cNvSpPr>
              </xdr:nvSpPr>
              <xdr:spPr bwMode="auto">
                <a:xfrm>
                  <a:off x="8568682" y="6293847"/>
                  <a:ext cx="1149517"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d’arrivée</a:t>
                  </a:r>
                </a:p>
              </xdr:txBody>
            </xdr:sp>
            <xdr:sp macro="" textlink="">
              <xdr:nvSpPr>
                <xdr:cNvPr id="42" name="AccoladeInférieureFormule">
                  <a:extLst>
                    <a:ext uri="{FF2B5EF4-FFF2-40B4-BE49-F238E27FC236}">
                      <a16:creationId xmlns:a16="http://schemas.microsoft.com/office/drawing/2014/main" id="{00000000-0008-0000-5200-00002A000000}"/>
                    </a:ext>
                  </a:extLst>
                </xdr:cNvPr>
                <xdr:cNvSpPr/>
              </xdr:nvSpPr>
              <xdr:spPr>
                <a:xfrm rot="16200000">
                  <a:off x="10541562" y="5957390"/>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3" name="AccoladeSupérieureFormule">
                  <a:extLst>
                    <a:ext uri="{FF2B5EF4-FFF2-40B4-BE49-F238E27FC236}">
                      <a16:creationId xmlns:a16="http://schemas.microsoft.com/office/drawing/2014/main" id="{00000000-0008-0000-5200-00002B000000}"/>
                    </a:ext>
                  </a:extLst>
                </xdr:cNvPr>
                <xdr:cNvSpPr/>
              </xdr:nvSpPr>
              <xdr:spPr>
                <a:xfrm rot="5400000">
                  <a:off x="9870149" y="5339639"/>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txt_LégendeSupérieureFormule" descr="Début du déjeuner&#10;">
                  <a:extLst>
                    <a:ext uri="{FF2B5EF4-FFF2-40B4-BE49-F238E27FC236}">
                      <a16:creationId xmlns:a16="http://schemas.microsoft.com/office/drawing/2014/main" id="{00000000-0008-0000-5200-00002C000000}"/>
                    </a:ext>
                  </a:extLst>
                </xdr:cNvPr>
                <xdr:cNvSpPr txBox="1">
                  <a:spLocks noChangeArrowheads="1"/>
                </xdr:cNvSpPr>
              </xdr:nvSpPr>
              <xdr:spPr bwMode="auto">
                <a:xfrm>
                  <a:off x="9662846" y="5021141"/>
                  <a:ext cx="906942" cy="437759"/>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Début du déjeuner</a:t>
                  </a:r>
                </a:p>
              </xdr:txBody>
            </xdr:sp>
            <xdr:sp macro="" textlink="">
              <xdr:nvSpPr>
                <xdr:cNvPr id="45" name="txt_LégendeInférieureFormule" descr="Fin du déjeuner&#10;&#10;">
                  <a:extLst>
                    <a:ext uri="{FF2B5EF4-FFF2-40B4-BE49-F238E27FC236}">
                      <a16:creationId xmlns:a16="http://schemas.microsoft.com/office/drawing/2014/main" id="{00000000-0008-0000-5200-00002D000000}"/>
                    </a:ext>
                  </a:extLst>
                </xdr:cNvPr>
                <xdr:cNvSpPr txBox="1">
                  <a:spLocks noChangeArrowheads="1"/>
                </xdr:cNvSpPr>
              </xdr:nvSpPr>
              <xdr:spPr bwMode="auto">
                <a:xfrm>
                  <a:off x="10217282" y="6308126"/>
                  <a:ext cx="1149517"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Fin du déjeuner</a:t>
                  </a:r>
                </a:p>
              </xdr:txBody>
            </xdr:sp>
            <xdr:sp macro="" textlink="">
              <xdr:nvSpPr>
                <xdr:cNvPr id="46" name="AccoladeInférieureFormule">
                  <a:extLst>
                    <a:ext uri="{FF2B5EF4-FFF2-40B4-BE49-F238E27FC236}">
                      <a16:creationId xmlns:a16="http://schemas.microsoft.com/office/drawing/2014/main" id="{00000000-0008-0000-5200-00002E000000}"/>
                    </a:ext>
                  </a:extLst>
                </xdr:cNvPr>
                <xdr:cNvSpPr/>
              </xdr:nvSpPr>
              <xdr:spPr>
                <a:xfrm rot="16200000">
                  <a:off x="8851897" y="6357559"/>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7" name="AccoladeInférieureFormule">
                  <a:extLst>
                    <a:ext uri="{FF2B5EF4-FFF2-40B4-BE49-F238E27FC236}">
                      <a16:creationId xmlns:a16="http://schemas.microsoft.com/office/drawing/2014/main" id="{00000000-0008-0000-5200-00002F000000}"/>
                    </a:ext>
                  </a:extLst>
                </xdr:cNvPr>
                <xdr:cNvSpPr/>
              </xdr:nvSpPr>
              <xdr:spPr>
                <a:xfrm rot="16200000">
                  <a:off x="10452219" y="6352796"/>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8" name="txt_LégendeInférieureFormule" descr="Les parenthèses intérieures () indiquent à Excel de calculer                                   séparément les portions correspondantes de la formule. Les parenthèses extérieures indiquent à Excel de multiplier le résultat final des calculs intérieurs par 24.&#10;&#10;">
                  <a:extLst>
                    <a:ext uri="{FF2B5EF4-FFF2-40B4-BE49-F238E27FC236}">
                      <a16:creationId xmlns:a16="http://schemas.microsoft.com/office/drawing/2014/main" id="{00000000-0008-0000-5200-000030000000}"/>
                    </a:ext>
                  </a:extLst>
                </xdr:cNvPr>
                <xdr:cNvSpPr txBox="1">
                  <a:spLocks noChangeArrowheads="1"/>
                </xdr:cNvSpPr>
              </xdr:nvSpPr>
              <xdr:spPr bwMode="auto">
                <a:xfrm>
                  <a:off x="7300664" y="7123391"/>
                  <a:ext cx="5352916" cy="59012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Les parenthèses intérieures () indiquent à Excel de calculer                                   séparément les portions correspondantes de la formule. Les parenthèses extérieures indiquent à Excel de multiplier</a:t>
                  </a:r>
                  <a:r>
                    <a:rPr lang="fr" sz="1100" baseline="0">
                      <a:effectLst/>
                      <a:latin typeface="Calibri" panose="020F0502020204030204" pitchFamily="34" charset="0"/>
                      <a:ea typeface="Calibri" panose="020F0502020204030204" pitchFamily="34" charset="0"/>
                      <a:cs typeface="Times New Roman" panose="02020603050405020304" pitchFamily="18" charset="0"/>
                    </a:rPr>
                    <a:t> le résultat final des calculs intérieurs par 24.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grpSp>
      <xdr:sp macro="" textlink="">
        <xdr:nvSpPr>
          <xdr:cNvPr id="23"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5200-000017000000}"/>
              </a:ext>
            </a:extLst>
          </xdr:cNvPr>
          <xdr:cNvSpPr/>
        </xdr:nvSpPr>
        <xdr:spPr>
          <a:xfrm flipH="1">
            <a:off x="609600" y="13074261"/>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sp macro="" textlink="">
        <xdr:nvSpPr>
          <xdr:cNvPr id="24"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00000000-0008-0000-5200-000018000000}"/>
              </a:ext>
            </a:extLst>
          </xdr:cNvPr>
          <xdr:cNvSpPr/>
        </xdr:nvSpPr>
        <xdr:spPr>
          <a:xfrm>
            <a:off x="4532361" y="13074261"/>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grpSp>
    <xdr:clientData/>
  </xdr:twoCellAnchor>
  <xdr:absoluteAnchor>
    <xdr:pos x="7267575" y="10191966"/>
    <xdr:ext cx="3190875" cy="1609507"/>
    <xdr:grpSp>
      <xdr:nvGrpSpPr>
        <xdr:cNvPr id="55" name="Groupe 152">
          <a:extLst>
            <a:ext uri="{FF2B5EF4-FFF2-40B4-BE49-F238E27FC236}">
              <a16:creationId xmlns:a16="http://schemas.microsoft.com/office/drawing/2014/main" id="{00000000-0008-0000-5200-000037000000}"/>
            </a:ext>
          </a:extLst>
        </xdr:cNvPr>
        <xdr:cNvGrpSpPr/>
      </xdr:nvGrpSpPr>
      <xdr:grpSpPr>
        <a:xfrm>
          <a:off x="7267575" y="10191966"/>
          <a:ext cx="3190875" cy="1609507"/>
          <a:chOff x="6391275" y="8518159"/>
          <a:chExt cx="3190875" cy="1454516"/>
        </a:xfrm>
      </xdr:grpSpPr>
      <xdr:sp macro="" textlink="">
        <xdr:nvSpPr>
          <xdr:cNvPr id="56" name="Étape" descr="BON À SAVOIR&#10;Vous pouvez utiliser les raccourcis clavier pour entrer des dates et heures statiques :&#10;&#10;Date : Ctl+; &#10;Heure : Ctrl+Maj+:&#10;">
            <a:extLst>
              <a:ext uri="{FF2B5EF4-FFF2-40B4-BE49-F238E27FC236}">
                <a16:creationId xmlns:a16="http://schemas.microsoft.com/office/drawing/2014/main" id="{00000000-0008-0000-5200-000038000000}"/>
              </a:ext>
            </a:extLst>
          </xdr:cNvPr>
          <xdr:cNvSpPr txBox="1"/>
        </xdr:nvSpPr>
        <xdr:spPr>
          <a:xfrm>
            <a:off x="6637024" y="8769732"/>
            <a:ext cx="2945126" cy="12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les raccourcis clavier pour entrer des dates et heures statiques :</a:t>
            </a:r>
          </a:p>
          <a:p>
            <a:pPr algn="ctr" rtl="0" eaLnBrk="1" fontAlgn="auto" latinLnBrk="0" hangingPunct="1"/>
            <a:endParaRPr lang="en-US" sz="1100" b="0" i="0" kern="1200" baseline="0">
              <a:solidFill>
                <a:schemeClr val="dk1"/>
              </a:solidFill>
              <a:effectLst/>
              <a:latin typeface="+mn-lt"/>
              <a:ea typeface="+mn-ea"/>
              <a:cs typeface="+mn-cs"/>
            </a:endParaRPr>
          </a:p>
          <a:p>
            <a:pPr algn="ctr" rtl="0" eaLnBrk="1" fontAlgn="auto" latinLnBrk="0" hangingPunct="1"/>
            <a:r>
              <a:rPr lang="fr" sz="1100" b="0" i="0" kern="1200" baseline="0">
                <a:solidFill>
                  <a:schemeClr val="dk1"/>
                </a:solidFill>
                <a:effectLst/>
                <a:latin typeface="+mn-lt"/>
                <a:ea typeface="+mn-ea"/>
                <a:cs typeface="+mn-cs"/>
              </a:rPr>
              <a:t>Date : </a:t>
            </a:r>
            <a:r>
              <a:rPr lang="fr" sz="1100" b="1" i="0" kern="1200" baseline="0">
                <a:solidFill>
                  <a:schemeClr val="dk1"/>
                </a:solidFill>
                <a:effectLst/>
                <a:latin typeface="+mn-lt"/>
                <a:ea typeface="+mn-ea"/>
                <a:cs typeface="+mn-cs"/>
              </a:rPr>
              <a:t>Ctrl+;</a:t>
            </a:r>
            <a:r>
              <a:rPr lang="fr" sz="1100" b="0" i="0" kern="1200" baseline="0">
                <a:solidFill>
                  <a:schemeClr val="dk1"/>
                </a:solidFill>
                <a:effectLst/>
                <a:latin typeface="+mn-lt"/>
                <a:ea typeface="+mn-ea"/>
                <a:cs typeface="+mn-cs"/>
              </a:rPr>
              <a:t> </a:t>
            </a:r>
          </a:p>
          <a:p>
            <a:pPr algn="ctr" rtl="0" eaLnBrk="1" fontAlgn="auto" latinLnBrk="0" hangingPunct="1"/>
            <a:r>
              <a:rPr lang="fr" sz="1100" b="0" i="0" kern="1200" baseline="0">
                <a:solidFill>
                  <a:schemeClr val="dk1"/>
                </a:solidFill>
                <a:effectLst/>
                <a:latin typeface="+mn-lt"/>
                <a:ea typeface="+mn-ea"/>
                <a:cs typeface="+mn-cs"/>
              </a:rPr>
              <a:t>Heure : </a:t>
            </a:r>
            <a:r>
              <a:rPr lang="fr" sz="1100" b="1" i="0" kern="1200" baseline="0">
                <a:solidFill>
                  <a:schemeClr val="dk1"/>
                </a:solidFill>
                <a:effectLst/>
                <a:latin typeface="+mn-lt"/>
                <a:ea typeface="+mn-ea"/>
                <a:cs typeface="+mn-cs"/>
              </a:rPr>
              <a:t>Ctrl+:</a:t>
            </a:r>
            <a:endParaRPr lang="en-US" sz="1100">
              <a:effectLst/>
              <a:latin typeface="+mn-lt"/>
            </a:endParaRPr>
          </a:p>
        </xdr:txBody>
      </xdr:sp>
      <xdr:pic>
        <xdr:nvPicPr>
          <xdr:cNvPr id="57" name="Graphisme 147" descr="Lunettes">
            <a:extLst>
              <a:ext uri="{FF2B5EF4-FFF2-40B4-BE49-F238E27FC236}">
                <a16:creationId xmlns:a16="http://schemas.microsoft.com/office/drawing/2014/main" id="{00000000-0008-0000-5200-000039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91275" y="8769732"/>
            <a:ext cx="300614" cy="258345"/>
          </a:xfrm>
          <a:prstGeom prst="rect">
            <a:avLst/>
          </a:prstGeom>
        </xdr:spPr>
      </xdr:pic>
      <xdr:sp macro="" textlink="">
        <xdr:nvSpPr>
          <xdr:cNvPr id="58" name="Forme libre : Forme 155" descr="Flèche">
            <a:extLst>
              <a:ext uri="{FF2B5EF4-FFF2-40B4-BE49-F238E27FC236}">
                <a16:creationId xmlns:a16="http://schemas.microsoft.com/office/drawing/2014/main" id="{00000000-0008-0000-5200-00003A000000}"/>
              </a:ext>
            </a:extLst>
          </xdr:cNvPr>
          <xdr:cNvSpPr/>
        </xdr:nvSpPr>
        <xdr:spPr>
          <a:xfrm rot="5587898" flipV="1">
            <a:off x="7971823" y="8223839"/>
            <a:ext cx="345250" cy="933889"/>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absoluteAnchor>
  <xdr:twoCellAnchor editAs="absolute">
    <xdr:from>
      <xdr:col>4</xdr:col>
      <xdr:colOff>3008</xdr:colOff>
      <xdr:row>6</xdr:row>
      <xdr:rowOff>120354</xdr:rowOff>
    </xdr:from>
    <xdr:to>
      <xdr:col>10</xdr:col>
      <xdr:colOff>306916</xdr:colOff>
      <xdr:row>13</xdr:row>
      <xdr:rowOff>92073</xdr:rowOff>
    </xdr:to>
    <xdr:grpSp>
      <xdr:nvGrpSpPr>
        <xdr:cNvPr id="59" name="DÉTAIL IMPORTANT" descr="DÉTAIL IMPORTANT&#10;&#10;">
          <a:extLst>
            <a:ext uri="{FF2B5EF4-FFF2-40B4-BE49-F238E27FC236}">
              <a16:creationId xmlns:a16="http://schemas.microsoft.com/office/drawing/2014/main" id="{00000000-0008-0000-5200-00003B000000}"/>
            </a:ext>
          </a:extLst>
        </xdr:cNvPr>
        <xdr:cNvGrpSpPr/>
      </xdr:nvGrpSpPr>
      <xdr:grpSpPr>
        <a:xfrm>
          <a:off x="9832808" y="2082504"/>
          <a:ext cx="3961508" cy="1390944"/>
          <a:chOff x="6396316" y="11324814"/>
          <a:chExt cx="4106584" cy="1343436"/>
        </a:xfrm>
      </xdr:grpSpPr>
      <xdr:sp macro="" textlink="">
        <xdr:nvSpPr>
          <xdr:cNvPr id="60" name="Instruction" descr="DÉTAIL IMPORTANT&#10;Si vous n’avez pas encore entré votre date d’anniversaire, vous pouvez utiliser une fonction SI telle que celle-ci pour empêcher Excel d’afficher un nombre négatif : =SI(D7=&quot;&quot;,&quot;&quot;,D7-D6), ce qui signifie « SI D7 n’est égal à rien, ne rien afficher, sinon afficher D7 moins D6 ».&#10;&#10;">
            <a:extLst>
              <a:ext uri="{FF2B5EF4-FFF2-40B4-BE49-F238E27FC236}">
                <a16:creationId xmlns:a16="http://schemas.microsoft.com/office/drawing/2014/main" id="{00000000-0008-0000-5200-00003C000000}"/>
              </a:ext>
            </a:extLst>
          </xdr:cNvPr>
          <xdr:cNvSpPr txBox="1"/>
        </xdr:nvSpPr>
        <xdr:spPr>
          <a:xfrm>
            <a:off x="7073900" y="11363325"/>
            <a:ext cx="3429000"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p>
          <a:p>
            <a:pPr rtl="0" eaLnBrk="1" fontAlgn="auto" latinLnBrk="0" hangingPunct="1"/>
            <a:r>
              <a:rPr lang="fr" sz="1100" b="0" i="0" kern="1200" baseline="0">
                <a:solidFill>
                  <a:schemeClr val="dk1"/>
                </a:solidFill>
                <a:effectLst/>
                <a:latin typeface="+mn-lt"/>
                <a:ea typeface="+mn-ea"/>
                <a:cs typeface="+mn-cs"/>
              </a:rPr>
              <a:t>Si vous n’avez pas encore entré votre date d’anniversaire, vous pouvez utiliser une fonction SI telle que celle-ci pour empêcher Excel d’afficher un nombre négatif : </a:t>
            </a:r>
            <a:r>
              <a:rPr lang="fr" sz="1100" b="1" i="0" kern="1200" baseline="0">
                <a:solidFill>
                  <a:schemeClr val="dk1"/>
                </a:solidFill>
                <a:effectLst/>
                <a:latin typeface="+mn-lt"/>
                <a:ea typeface="+mn-ea"/>
                <a:cs typeface="+mn-cs"/>
              </a:rPr>
              <a:t>=SI(D7="";"";D7-D6)</a:t>
            </a:r>
            <a:r>
              <a:rPr lang="fr" sz="1100" b="0" i="0" kern="1200" baseline="0">
                <a:solidFill>
                  <a:schemeClr val="dk1"/>
                </a:solidFill>
                <a:effectLst/>
                <a:latin typeface="+mn-lt"/>
                <a:ea typeface="+mn-ea"/>
                <a:cs typeface="+mn-cs"/>
              </a:rPr>
              <a:t>, ce qui signifie « SI D7 n’est égal à rien, ne rien afficher, sinon afficher D7 moins D6 ».</a:t>
            </a:r>
            <a:endParaRPr lang="en-US" sz="1100">
              <a:effectLst/>
            </a:endParaRPr>
          </a:p>
        </xdr:txBody>
      </xdr:sp>
      <xdr:pic>
        <xdr:nvPicPr>
          <xdr:cNvPr id="61" name="Loupe" descr="Loupe">
            <a:extLst>
              <a:ext uri="{FF2B5EF4-FFF2-40B4-BE49-F238E27FC236}">
                <a16:creationId xmlns:a16="http://schemas.microsoft.com/office/drawing/2014/main" id="{00000000-0008-0000-5200-00003D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6788150" y="11420475"/>
            <a:ext cx="352313" cy="339611"/>
          </a:xfrm>
          <a:prstGeom prst="rect">
            <a:avLst/>
          </a:prstGeom>
        </xdr:spPr>
      </xdr:pic>
      <xdr:sp macro="" textlink="">
        <xdr:nvSpPr>
          <xdr:cNvPr id="62" name="Flèche" descr="Flèche">
            <a:extLst>
              <a:ext uri="{FF2B5EF4-FFF2-40B4-BE49-F238E27FC236}">
                <a16:creationId xmlns:a16="http://schemas.microsoft.com/office/drawing/2014/main" id="{00000000-0008-0000-5200-00003E000000}"/>
              </a:ext>
            </a:extLst>
          </xdr:cNvPr>
          <xdr:cNvSpPr/>
        </xdr:nvSpPr>
        <xdr:spPr>
          <a:xfrm rot="19569635">
            <a:off x="6396316" y="11324814"/>
            <a:ext cx="475440" cy="394481"/>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323850</xdr:colOff>
      <xdr:row>27</xdr:row>
      <xdr:rowOff>95250</xdr:rowOff>
    </xdr:from>
    <xdr:to>
      <xdr:col>1</xdr:col>
      <xdr:colOff>5210175</xdr:colOff>
      <xdr:row>53</xdr:row>
      <xdr:rowOff>123825</xdr:rowOff>
    </xdr:to>
    <xdr:grpSp>
      <xdr:nvGrpSpPr>
        <xdr:cNvPr id="2" name="Groupe 110">
          <a:extLst>
            <a:ext uri="{FF2B5EF4-FFF2-40B4-BE49-F238E27FC236}">
              <a16:creationId xmlns:a16="http://schemas.microsoft.com/office/drawing/2014/main" id="{00000000-0008-0000-5300-000002000000}"/>
            </a:ext>
          </a:extLst>
        </xdr:cNvPr>
        <xdr:cNvGrpSpPr/>
      </xdr:nvGrpSpPr>
      <xdr:grpSpPr>
        <a:xfrm>
          <a:off x="323850" y="5810250"/>
          <a:ext cx="5734050" cy="4981575"/>
          <a:chOff x="323850" y="5019675"/>
          <a:chExt cx="5734050" cy="4981575"/>
        </a:xfrm>
      </xdr:grpSpPr>
      <xdr:grpSp>
        <xdr:nvGrpSpPr>
          <xdr:cNvPr id="3" name="grp_VoletVisiteGuidée">
            <a:extLst>
              <a:ext uri="{FF2B5EF4-FFF2-40B4-BE49-F238E27FC236}">
                <a16:creationId xmlns:a16="http://schemas.microsoft.com/office/drawing/2014/main" id="{00000000-0008-0000-5300-000003000000}"/>
              </a:ext>
            </a:extLst>
          </xdr:cNvPr>
          <xdr:cNvGrpSpPr/>
        </xdr:nvGrpSpPr>
        <xdr:grpSpPr>
          <a:xfrm>
            <a:off x="323850" y="5019675"/>
            <a:ext cx="5734050" cy="4981575"/>
            <a:chOff x="609600" y="1524000"/>
            <a:chExt cx="5695950" cy="5034013"/>
          </a:xfrm>
        </xdr:grpSpPr>
        <xdr:sp macro="" textlink="">
          <xdr:nvSpPr>
            <xdr:cNvPr id="10" name="txt_ArrièrePlanVisiteGuidée" descr="Arrière-plan">
              <a:extLst>
                <a:ext uri="{FF2B5EF4-FFF2-40B4-BE49-F238E27FC236}">
                  <a16:creationId xmlns:a16="http://schemas.microsoft.com/office/drawing/2014/main" id="{00000000-0008-0000-5300-00000A000000}"/>
                </a:ext>
              </a:extLst>
            </xdr:cNvPr>
            <xdr:cNvSpPr/>
          </xdr:nvSpPr>
          <xdr:spPr>
            <a:xfrm>
              <a:off x="609600" y="1524000"/>
              <a:ext cx="5695950" cy="503401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1" name="txt_EnTêteVisiteGuidée" descr="Combiner du texte et des nombres">
              <a:extLst>
                <a:ext uri="{FF2B5EF4-FFF2-40B4-BE49-F238E27FC236}">
                  <a16:creationId xmlns:a16="http://schemas.microsoft.com/office/drawing/2014/main" id="{00000000-0008-0000-5300-00000B000000}"/>
                </a:ext>
              </a:extLst>
            </xdr:cNvPr>
            <xdr:cNvSpPr txBox="1"/>
          </xdr:nvSpPr>
          <xdr:spPr>
            <a:xfrm>
              <a:off x="849300" y="161924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et des nombres</a:t>
              </a:r>
            </a:p>
          </xdr:txBody>
        </xdr:sp>
        <xdr:cxnSp macro="">
          <xdr:nvCxnSpPr>
            <xdr:cNvPr id="12" name="txt_VisiteGuidéeLigne1" descr="Ligne décorative">
              <a:extLst>
                <a:ext uri="{FF2B5EF4-FFF2-40B4-BE49-F238E27FC236}">
                  <a16:creationId xmlns:a16="http://schemas.microsoft.com/office/drawing/2014/main" id="{00000000-0008-0000-5300-00000C000000}"/>
                </a:ext>
              </a:extLst>
            </xdr:cNvPr>
            <xdr:cNvCxnSpPr>
              <a:cxnSpLocks/>
            </xdr:cNvCxnSpPr>
          </xdr:nvCxnSpPr>
          <xdr:spPr>
            <a:xfrm>
              <a:off x="850887" y="219075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3" name="txt_VisiteGuidéeLigne2" descr="Ligne décorative">
              <a:extLst>
                <a:ext uri="{FF2B5EF4-FFF2-40B4-BE49-F238E27FC236}">
                  <a16:creationId xmlns:a16="http://schemas.microsoft.com/office/drawing/2014/main" id="{00000000-0008-0000-5300-00000D000000}"/>
                </a:ext>
              </a:extLst>
            </xdr:cNvPr>
            <xdr:cNvCxnSpPr>
              <a:cxnSpLocks/>
            </xdr:cNvCxnSpPr>
          </xdr:nvCxnSpPr>
          <xdr:spPr>
            <a:xfrm>
              <a:off x="850887" y="5865305"/>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txt_IntroVisiteGuidée" descr="Nous allons maintenant utiliser le symbole &amp; pour combiner du texte et des nombres.&#10;&#10;Examinez les cellules C28:D29. Comme vous pouvez le constater, la date et l’heure figurent dans des cellules distinctes. Vous pouvez les combiner avec le symbole &amp;,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TEXTE et un code de format.&#10;">
              <a:extLst>
                <a:ext uri="{FF2B5EF4-FFF2-40B4-BE49-F238E27FC236}">
                  <a16:creationId xmlns:a16="http://schemas.microsoft.com/office/drawing/2014/main" id="{00000000-0008-0000-5300-00000E000000}"/>
                </a:ext>
              </a:extLst>
            </xdr:cNvPr>
            <xdr:cNvSpPr txBox="1"/>
          </xdr:nvSpPr>
          <xdr:spPr>
            <a:xfrm>
              <a:off x="846305" y="2224166"/>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Nous allons maintenant utiliser le symbole &amp; pour combiner du texte et des nombres.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Examinez les cellules C28:D29. Comme vous pouvez le constater, la date et l’heure figurent dans des cellules distinctes. Vous pouvez les combiner avec le symbole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TEXTE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et un code de format.</a:t>
              </a:r>
            </a:p>
          </xdr:txBody>
        </xdr:sp>
      </xdr:grpSp>
      <xdr:grpSp>
        <xdr:nvGrpSpPr>
          <xdr:cNvPr id="4" name="grp_Étape">
            <a:extLst>
              <a:ext uri="{FF2B5EF4-FFF2-40B4-BE49-F238E27FC236}">
                <a16:creationId xmlns:a16="http://schemas.microsoft.com/office/drawing/2014/main" id="{00000000-0008-0000-5300-000004000000}"/>
              </a:ext>
            </a:extLst>
          </xdr:cNvPr>
          <xdr:cNvGrpSpPr/>
        </xdr:nvGrpSpPr>
        <xdr:grpSpPr>
          <a:xfrm>
            <a:off x="561975" y="7953375"/>
            <a:ext cx="5229626" cy="647700"/>
            <a:chOff x="619063" y="8162925"/>
            <a:chExt cx="5195697" cy="647700"/>
          </a:xfrm>
        </xdr:grpSpPr>
        <xdr:sp macro="" textlink="">
          <xdr:nvSpPr>
            <xdr:cNvPr id="8" name="txt_Étape" descr="Dans la cellule C36, entrez =C28&amp;&quot; &quot;&amp;TEXTE(D28,&quot;JJ/MM/AAAA&quot;). JJ/MM/AAAA correspond au code de format français Jour/Mois/Année, par exemple 25/09/2017.&#10;&#10;">
              <a:extLst>
                <a:ext uri="{FF2B5EF4-FFF2-40B4-BE49-F238E27FC236}">
                  <a16:creationId xmlns:a16="http://schemas.microsoft.com/office/drawing/2014/main" id="{00000000-0008-0000-5300-000008000000}"/>
                </a:ext>
              </a:extLst>
            </xdr:cNvPr>
            <xdr:cNvSpPr txBox="1"/>
          </xdr:nvSpPr>
          <xdr:spPr>
            <a:xfrm>
              <a:off x="1036221" y="8204883"/>
              <a:ext cx="4778539" cy="605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=C28&amp;" "&amp;TEXTE(D28;"</a:t>
              </a:r>
              <a:r>
                <a:rPr lang="fr-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AAAA-MM-JJ</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AAAA-MM-JJ</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correspond au code de format français </a:t>
              </a:r>
              <a:r>
                <a:rPr lang="fr-FR" sz="1100" b="0" i="0" kern="1200" baseline="0">
                  <a:solidFill>
                    <a:schemeClr val="dk1"/>
                  </a:solidFill>
                  <a:effectLst/>
                  <a:latin typeface="Segoe UI" panose="020B0502040204020203" pitchFamily="34" charset="0"/>
                  <a:ea typeface="+mn-ea"/>
                  <a:cs typeface="Segoe UI" panose="020B0502040204020203" pitchFamily="34" charset="0"/>
                </a:rPr>
                <a:t>Année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/Mois/</a:t>
              </a:r>
              <a:r>
                <a:rPr lang="fr-FR" sz="1100" b="0" i="0" kern="1200" baseline="0">
                  <a:solidFill>
                    <a:schemeClr val="dk1"/>
                  </a:solidFill>
                  <a:effectLst/>
                  <a:latin typeface="Segoe UI" panose="020B0502040204020203" pitchFamily="34" charset="0"/>
                  <a:ea typeface="+mn-ea"/>
                  <a:cs typeface="Segoe UI" panose="020B0502040204020203" pitchFamily="34" charset="0"/>
                </a:rPr>
                <a:t>Jour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par exemple 2017-09-25.</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00000000-0008-0000-5300-000009000000}"/>
                </a:ext>
              </a:extLst>
            </xdr:cNvPr>
            <xdr:cNvSpPr/>
          </xdr:nvSpPr>
          <xdr:spPr>
            <a:xfrm>
              <a:off x="619063" y="816292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00000000-0008-0000-5300-000005000000}"/>
              </a:ext>
            </a:extLst>
          </xdr:cNvPr>
          <xdr:cNvGrpSpPr/>
        </xdr:nvGrpSpPr>
        <xdr:grpSpPr>
          <a:xfrm>
            <a:off x="561975" y="8705850"/>
            <a:ext cx="5229626" cy="596207"/>
            <a:chOff x="619063" y="8334375"/>
            <a:chExt cx="5195697" cy="596207"/>
          </a:xfrm>
        </xdr:grpSpPr>
        <xdr:sp macro="" textlink="">
          <xdr:nvSpPr>
            <xdr:cNvPr id="6" name="txt_Étape" descr="Dans la cellule C37, entrez =C29&amp;&quot; &quot;&amp;TEXTE(D29,&quot;HH:MM&quot;). HH:MM correspond au code de format français Heures:Minutes, par exemple 13:30.&#10;">
              <a:extLst>
                <a:ext uri="{FF2B5EF4-FFF2-40B4-BE49-F238E27FC236}">
                  <a16:creationId xmlns:a16="http://schemas.microsoft.com/office/drawing/2014/main" id="{00000000-0008-0000-5300-000006000000}"/>
                </a:ext>
              </a:extLst>
            </xdr:cNvPr>
            <xdr:cNvSpPr txBox="1"/>
          </xdr:nvSpPr>
          <xdr:spPr>
            <a:xfrm>
              <a:off x="1036221" y="837633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C37,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=C29&amp;" "&amp;TEXTE(D29;"H:MM")</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H:MM correspond au code de format français Heures:Minutes</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par exemple 13:30.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 name="shp_Étape" descr="2">
              <a:extLst>
                <a:ext uri="{FF2B5EF4-FFF2-40B4-BE49-F238E27FC236}">
                  <a16:creationId xmlns:a16="http://schemas.microsoft.com/office/drawing/2014/main" id="{00000000-0008-0000-5300-000007000000}"/>
                </a:ext>
              </a:extLst>
            </xdr:cNvPr>
            <xdr:cNvSpPr/>
          </xdr:nvSpPr>
          <xdr:spPr>
            <a:xfrm>
              <a:off x="619063" y="83343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542925</xdr:colOff>
      <xdr:row>51</xdr:row>
      <xdr:rowOff>0</xdr:rowOff>
    </xdr:from>
    <xdr:to>
      <xdr:col>1</xdr:col>
      <xdr:colOff>970370</xdr:colOff>
      <xdr:row>52</xdr:row>
      <xdr:rowOff>144949</xdr:rowOff>
    </xdr:to>
    <xdr:sp macro="" textlink="">
      <xdr:nvSpPr>
        <xdr:cNvPr id="15" name="BoutonPrécédent" descr="Revenir à la feuille précédente">
          <a:hlinkClick xmlns:r="http://schemas.openxmlformats.org/officeDocument/2006/relationships" r:id="rId1" tooltip="Cliquez ici pour revenir à la feuille précédente"/>
          <a:extLst>
            <a:ext uri="{FF2B5EF4-FFF2-40B4-BE49-F238E27FC236}">
              <a16:creationId xmlns:a16="http://schemas.microsoft.com/office/drawing/2014/main" id="{00000000-0008-0000-5300-00000F000000}"/>
            </a:ext>
          </a:extLst>
        </xdr:cNvPr>
        <xdr:cNvSpPr/>
      </xdr:nvSpPr>
      <xdr:spPr>
        <a:xfrm flipH="1">
          <a:off x="542925" y="102870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editAs="absolute">
    <xdr:from>
      <xdr:col>1</xdr:col>
      <xdr:colOff>3713211</xdr:colOff>
      <xdr:row>51</xdr:row>
      <xdr:rowOff>0</xdr:rowOff>
    </xdr:from>
    <xdr:to>
      <xdr:col>1</xdr:col>
      <xdr:colOff>4988381</xdr:colOff>
      <xdr:row>52</xdr:row>
      <xdr:rowOff>144949</xdr:rowOff>
    </xdr:to>
    <xdr:sp macro="" textlink="">
      <xdr:nvSpPr>
        <xdr:cNvPr id="16" name="BoutonSuivant" descr="Passer à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00000000-0008-0000-5300-000010000000}"/>
            </a:ext>
          </a:extLst>
        </xdr:cNvPr>
        <xdr:cNvSpPr/>
      </xdr:nvSpPr>
      <xdr:spPr>
        <a:xfrm>
          <a:off x="4560936" y="102870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1</xdr:col>
      <xdr:colOff>5453062</xdr:colOff>
      <xdr:row>41</xdr:row>
      <xdr:rowOff>123825</xdr:rowOff>
    </xdr:from>
    <xdr:to>
      <xdr:col>4</xdr:col>
      <xdr:colOff>464078</xdr:colOff>
      <xdr:row>50</xdr:row>
      <xdr:rowOff>124884</xdr:rowOff>
    </xdr:to>
    <xdr:grpSp>
      <xdr:nvGrpSpPr>
        <xdr:cNvPr id="17" name="À APPROFONDIR" descr="À APPROFONDIR">
          <a:extLst>
            <a:ext uri="{FF2B5EF4-FFF2-40B4-BE49-F238E27FC236}">
              <a16:creationId xmlns:a16="http://schemas.microsoft.com/office/drawing/2014/main" id="{00000000-0008-0000-5300-000011000000}"/>
            </a:ext>
          </a:extLst>
        </xdr:cNvPr>
        <xdr:cNvGrpSpPr/>
      </xdr:nvGrpSpPr>
      <xdr:grpSpPr>
        <a:xfrm>
          <a:off x="6300787" y="8505825"/>
          <a:ext cx="3335866" cy="1715559"/>
          <a:chOff x="8477250" y="8591549"/>
          <a:chExt cx="3314700" cy="1504951"/>
        </a:xfrm>
      </xdr:grpSpPr>
      <xdr:pic>
        <xdr:nvPicPr>
          <xdr:cNvPr id="18" name="Graphisme 9" descr="Randonnée">
            <a:extLst>
              <a:ext uri="{FF2B5EF4-FFF2-40B4-BE49-F238E27FC236}">
                <a16:creationId xmlns:a16="http://schemas.microsoft.com/office/drawing/2014/main" id="{00000000-0008-0000-53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77250" y="8682899"/>
            <a:ext cx="420378" cy="420378"/>
          </a:xfrm>
          <a:prstGeom prst="rect">
            <a:avLst/>
          </a:prstGeom>
        </xdr:spPr>
      </xdr:pic>
      <xdr:sp macro="" textlink="">
        <xdr:nvSpPr>
          <xdr:cNvPr id="19" name="Étape" descr="À APPROFONDIR&#10;Si vous ne savez pas quel code de format utiliser, vous pouvez utiliser Ctrl+1 &gt; Nombre pour appliquer le format de votre choix à une cellule.  Sélectionnez ensuite l’option Personnalisé. Vous pouvez alors copier le code de format affiché dans votre formule.&#10;">
            <a:extLst>
              <a:ext uri="{FF2B5EF4-FFF2-40B4-BE49-F238E27FC236}">
                <a16:creationId xmlns:a16="http://schemas.microsoft.com/office/drawing/2014/main" id="{00000000-0008-0000-5300-000013000000}"/>
              </a:ext>
            </a:extLst>
          </xdr:cNvPr>
          <xdr:cNvSpPr txBox="1"/>
        </xdr:nvSpPr>
        <xdr:spPr>
          <a:xfrm>
            <a:off x="8783628" y="8591549"/>
            <a:ext cx="3008322"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À APPROFONDIR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Si vous ne savez pas quel code de format utiliser, vous pouvez utiliser </a:t>
            </a:r>
            <a:r>
              <a:rPr lang="fr" sz="1100" b="1" kern="0">
                <a:solidFill>
                  <a:schemeClr val="bg2">
                    <a:lumMod val="25000"/>
                  </a:schemeClr>
                </a:solidFill>
                <a:ea typeface="Segoe UI" pitchFamily="34" charset="0"/>
                <a:cs typeface="Segoe UI Light" panose="020B0502040204020203" pitchFamily="34" charset="0"/>
              </a:rPr>
              <a:t>Ctrl+1</a:t>
            </a:r>
            <a:r>
              <a:rPr lang="fr" sz="1100" kern="0">
                <a:solidFill>
                  <a:schemeClr val="bg2">
                    <a:lumMod val="25000"/>
                  </a:schemeClr>
                </a:solidFill>
                <a:ea typeface="Segoe UI" pitchFamily="34" charset="0"/>
                <a:cs typeface="Segoe UI Light" panose="020B0502040204020203" pitchFamily="34" charset="0"/>
              </a:rPr>
              <a:t> &gt; </a:t>
            </a:r>
            <a:r>
              <a:rPr lang="fr" sz="1100" b="1" kern="0">
                <a:solidFill>
                  <a:schemeClr val="bg2">
                    <a:lumMod val="25000"/>
                  </a:schemeClr>
                </a:solidFill>
                <a:ea typeface="Segoe UI" pitchFamily="34" charset="0"/>
                <a:cs typeface="Segoe UI Light" panose="020B0502040204020203" pitchFamily="34" charset="0"/>
              </a:rPr>
              <a:t>Nombre</a:t>
            </a:r>
            <a:r>
              <a:rPr lang="fr" sz="1100" kern="0">
                <a:solidFill>
                  <a:schemeClr val="bg2">
                    <a:lumMod val="25000"/>
                  </a:schemeClr>
                </a:solidFill>
                <a:ea typeface="Segoe UI" pitchFamily="34" charset="0"/>
                <a:cs typeface="Segoe UI Light" panose="020B0502040204020203" pitchFamily="34" charset="0"/>
              </a:rPr>
              <a:t> pour appliquer le format de votre choix à une cellule.  Sélectionnez ensuite l’option </a:t>
            </a:r>
            <a:r>
              <a:rPr lang="fr" sz="1100" b="1" kern="0">
                <a:solidFill>
                  <a:schemeClr val="bg2">
                    <a:lumMod val="25000"/>
                  </a:schemeClr>
                </a:solidFill>
                <a:ea typeface="Segoe UI" pitchFamily="34" charset="0"/>
                <a:cs typeface="Segoe UI Light" panose="020B0502040204020203" pitchFamily="34" charset="0"/>
              </a:rPr>
              <a:t>Personnalisée</a:t>
            </a:r>
            <a:r>
              <a:rPr lang="fr" sz="1100" kern="0">
                <a:solidFill>
                  <a:schemeClr val="bg2">
                    <a:lumMod val="25000"/>
                  </a:schemeClr>
                </a:solidFill>
                <a:ea typeface="Segoe UI" pitchFamily="34" charset="0"/>
                <a:cs typeface="Segoe UI Light" panose="020B0502040204020203" pitchFamily="34" charset="0"/>
              </a:rPr>
              <a:t>. Vous pouvez alors copier le code de format affiché dans votre formule.</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grpSp>
    <xdr:clientData/>
  </xdr:twoCellAnchor>
  <xdr:twoCellAnchor>
    <xdr:from>
      <xdr:col>0</xdr:col>
      <xdr:colOff>333375</xdr:colOff>
      <xdr:row>0</xdr:row>
      <xdr:rowOff>352425</xdr:rowOff>
    </xdr:from>
    <xdr:to>
      <xdr:col>1</xdr:col>
      <xdr:colOff>5219700</xdr:colOff>
      <xdr:row>27</xdr:row>
      <xdr:rowOff>28575</xdr:rowOff>
    </xdr:to>
    <xdr:grpSp>
      <xdr:nvGrpSpPr>
        <xdr:cNvPr id="20" name="Groupe 85">
          <a:extLst>
            <a:ext uri="{FF2B5EF4-FFF2-40B4-BE49-F238E27FC236}">
              <a16:creationId xmlns:a16="http://schemas.microsoft.com/office/drawing/2014/main" id="{00000000-0008-0000-5300-000014000000}"/>
            </a:ext>
          </a:extLst>
        </xdr:cNvPr>
        <xdr:cNvGrpSpPr/>
      </xdr:nvGrpSpPr>
      <xdr:grpSpPr>
        <a:xfrm>
          <a:off x="333375" y="352425"/>
          <a:ext cx="5734050" cy="5391150"/>
          <a:chOff x="0" y="0"/>
          <a:chExt cx="5734050" cy="5391150"/>
        </a:xfrm>
      </xdr:grpSpPr>
      <xdr:grpSp>
        <xdr:nvGrpSpPr>
          <xdr:cNvPr id="21" name="grp_VoletVisiteGuidée">
            <a:extLst>
              <a:ext uri="{FF2B5EF4-FFF2-40B4-BE49-F238E27FC236}">
                <a16:creationId xmlns:a16="http://schemas.microsoft.com/office/drawing/2014/main" id="{00000000-0008-0000-5300-000015000000}"/>
              </a:ext>
            </a:extLst>
          </xdr:cNvPr>
          <xdr:cNvGrpSpPr/>
        </xdr:nvGrpSpPr>
        <xdr:grpSpPr>
          <a:xfrm>
            <a:off x="0" y="0"/>
            <a:ext cx="5734050" cy="5391150"/>
            <a:chOff x="609600" y="1524000"/>
            <a:chExt cx="5695950" cy="5391150"/>
          </a:xfrm>
        </xdr:grpSpPr>
        <xdr:sp macro="" textlink="">
          <xdr:nvSpPr>
            <xdr:cNvPr id="31" name="txt_ArrièrePlanVisiteGuidée" descr="Arrière-plan">
              <a:extLst>
                <a:ext uri="{FF2B5EF4-FFF2-40B4-BE49-F238E27FC236}">
                  <a16:creationId xmlns:a16="http://schemas.microsoft.com/office/drawing/2014/main" id="{00000000-0008-0000-5300-00001F000000}"/>
                </a:ext>
              </a:extLst>
            </xdr:cNvPr>
            <xdr:cNvSpPr/>
          </xdr:nvSpPr>
          <xdr:spPr>
            <a:xfrm>
              <a:off x="609600" y="1524000"/>
              <a:ext cx="5695950" cy="53911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2" name="txt_EnTêteVisiteGuidée" descr="Combiner du texte à partir de différentes cellules">
              <a:extLst>
                <a:ext uri="{FF2B5EF4-FFF2-40B4-BE49-F238E27FC236}">
                  <a16:creationId xmlns:a16="http://schemas.microsoft.com/office/drawing/2014/main" id="{00000000-0008-0000-5300-000020000000}"/>
                </a:ext>
              </a:extLst>
            </xdr:cNvPr>
            <xdr:cNvSpPr txBox="1"/>
          </xdr:nvSpPr>
          <xdr:spPr>
            <a:xfrm>
              <a:off x="849300" y="161924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à partir de différentes cellules</a:t>
              </a:r>
            </a:p>
          </xdr:txBody>
        </xdr:sp>
        <xdr:cxnSp macro="">
          <xdr:nvCxnSpPr>
            <xdr:cNvPr id="33" name="txt_VisiteGuidéeLigne1" descr="Ligne décorative">
              <a:extLst>
                <a:ext uri="{FF2B5EF4-FFF2-40B4-BE49-F238E27FC236}">
                  <a16:creationId xmlns:a16="http://schemas.microsoft.com/office/drawing/2014/main" id="{00000000-0008-0000-5300-000021000000}"/>
                </a:ext>
              </a:extLst>
            </xdr:cNvPr>
            <xdr:cNvCxnSpPr>
              <a:cxnSpLocks/>
            </xdr:cNvCxnSpPr>
          </xdr:nvCxnSpPr>
          <xdr:spPr>
            <a:xfrm>
              <a:off x="850887" y="247650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4" name="txt_VisiteGuidéeLigne2" descr="Ligne décorative">
              <a:extLst>
                <a:ext uri="{FF2B5EF4-FFF2-40B4-BE49-F238E27FC236}">
                  <a16:creationId xmlns:a16="http://schemas.microsoft.com/office/drawing/2014/main" id="{00000000-0008-0000-5300-000022000000}"/>
                </a:ext>
              </a:extLst>
            </xdr:cNvPr>
            <xdr:cNvCxnSpPr>
              <a:cxnSpLocks/>
            </xdr:cNvCxnSpPr>
          </xdr:nvCxnSpPr>
          <xdr:spPr>
            <a:xfrm>
              <a:off x="850887" y="584094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5" name="txt_IntroVisiteGuidée" descr="Dans Excel, il est souvent utile de combiner du texte réparti dans des cellules différentes. Cet exemple est très courant : vous disposez de prénoms et de noms que vous souhaitez combiner sous la forme « Prénom, Nom » ou « Nom complet ». Pour ce faire, vous pouvez utiliser le signe &amp;.">
              <a:extLst>
                <a:ext uri="{FF2B5EF4-FFF2-40B4-BE49-F238E27FC236}">
                  <a16:creationId xmlns:a16="http://schemas.microsoft.com/office/drawing/2014/main" id="{00000000-0008-0000-5300-000023000000}"/>
                </a:ext>
              </a:extLst>
            </xdr:cNvPr>
            <xdr:cNvSpPr txBox="1"/>
          </xdr:nvSpPr>
          <xdr:spPr>
            <a:xfrm>
              <a:off x="846305" y="2509916"/>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disponible sous la touche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du clavier.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grpSp>
        <xdr:nvGrpSpPr>
          <xdr:cNvPr id="22" name="grp_Étape">
            <a:extLst>
              <a:ext uri="{FF2B5EF4-FFF2-40B4-BE49-F238E27FC236}">
                <a16:creationId xmlns:a16="http://schemas.microsoft.com/office/drawing/2014/main" id="{00000000-0008-0000-5300-000016000000}"/>
              </a:ext>
            </a:extLst>
          </xdr:cNvPr>
          <xdr:cNvGrpSpPr/>
        </xdr:nvGrpSpPr>
        <xdr:grpSpPr>
          <a:xfrm>
            <a:off x="238125" y="2047875"/>
            <a:ext cx="5220101" cy="596207"/>
            <a:chOff x="590674" y="8229600"/>
            <a:chExt cx="5186234" cy="596207"/>
          </a:xfrm>
        </xdr:grpSpPr>
        <xdr:sp macro="" textlink="">
          <xdr:nvSpPr>
            <xdr:cNvPr id="29" name="txt_Étape" descr="Dans la cellule E3, entrez =D3&amp;C3 pour combiner les noms et prénoms. ">
              <a:extLst>
                <a:ext uri="{FF2B5EF4-FFF2-40B4-BE49-F238E27FC236}">
                  <a16:creationId xmlns:a16="http://schemas.microsoft.com/office/drawing/2014/main" id="{00000000-0008-0000-5300-00001D000000}"/>
                </a:ext>
              </a:extLst>
            </xdr:cNvPr>
            <xdr:cNvSpPr txBox="1"/>
          </xdr:nvSpPr>
          <xdr:spPr>
            <a:xfrm>
              <a:off x="998369" y="82715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E3,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=D3&amp;C3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combiner les noms et prénoms.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0" name="shp_Étape" descr="1">
              <a:extLst>
                <a:ext uri="{FF2B5EF4-FFF2-40B4-BE49-F238E27FC236}">
                  <a16:creationId xmlns:a16="http://schemas.microsoft.com/office/drawing/2014/main" id="{00000000-0008-0000-5300-00001E000000}"/>
                </a:ext>
              </a:extLst>
            </xdr:cNvPr>
            <xdr:cNvSpPr/>
          </xdr:nvSpPr>
          <xdr:spPr>
            <a:xfrm>
              <a:off x="590674" y="82296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23" name="grp_Étape">
            <a:extLst>
              <a:ext uri="{FF2B5EF4-FFF2-40B4-BE49-F238E27FC236}">
                <a16:creationId xmlns:a16="http://schemas.microsoft.com/office/drawing/2014/main" id="{00000000-0008-0000-5300-000017000000}"/>
              </a:ext>
            </a:extLst>
          </xdr:cNvPr>
          <xdr:cNvGrpSpPr/>
        </xdr:nvGrpSpPr>
        <xdr:grpSpPr>
          <a:xfrm>
            <a:off x="238125" y="2538413"/>
            <a:ext cx="5220101" cy="567632"/>
            <a:chOff x="590674" y="8181975"/>
            <a:chExt cx="5186234" cy="567632"/>
          </a:xfrm>
        </xdr:grpSpPr>
        <xdr:sp macro="" textlink="">
          <xdr:nvSpPr>
            <xdr:cNvPr id="27" name="txt_Étape" descr="Cela dit, la forme DurandNicole n’est pas idéale. Une virgule et un espace doivent être ajoutés. Pour ce faire, nous allons utiliser des guillemets afin de créer une nouvelle chaîne de texte. Cette fois, entrez =D3&amp;&quot;, &quot;&amp;C3. La portion &amp;&quot;, &quot;&amp; nous permet d’ajouter une virgule et un espace au texte des cellules.&#10;">
              <a:extLst>
                <a:ext uri="{FF2B5EF4-FFF2-40B4-BE49-F238E27FC236}">
                  <a16:creationId xmlns:a16="http://schemas.microsoft.com/office/drawing/2014/main" id="{00000000-0008-0000-5300-00001B000000}"/>
                </a:ext>
              </a:extLst>
            </xdr:cNvPr>
            <xdr:cNvSpPr txBox="1"/>
          </xdr:nvSpPr>
          <xdr:spPr>
            <a:xfrm>
              <a:off x="998369" y="81953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Cela dit, la forme DurandNicole n’est pas idéale. Une virgule et un espace doivent être ajoutés. Pour ce faire, nous allons utiliser des guillemets afin de créer une nouvelle chaîne de texte. Cette fois,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 "&amp;C3.</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portion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&amp;", "&amp;</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permet d’ajouter une virgule et un espace au texte des cellules.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8" name="shp_Étape" descr="2">
              <a:extLst>
                <a:ext uri="{FF2B5EF4-FFF2-40B4-BE49-F238E27FC236}">
                  <a16:creationId xmlns:a16="http://schemas.microsoft.com/office/drawing/2014/main" id="{00000000-0008-0000-5300-00001C000000}"/>
                </a:ext>
              </a:extLst>
            </xdr:cNvPr>
            <xdr:cNvSpPr/>
          </xdr:nvSpPr>
          <xdr:spPr>
            <a:xfrm>
              <a:off x="590674" y="81819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24" name="grp_Étape">
            <a:extLst>
              <a:ext uri="{FF2B5EF4-FFF2-40B4-BE49-F238E27FC236}">
                <a16:creationId xmlns:a16="http://schemas.microsoft.com/office/drawing/2014/main" id="{00000000-0008-0000-5300-000018000000}"/>
              </a:ext>
            </a:extLst>
          </xdr:cNvPr>
          <xdr:cNvGrpSpPr/>
        </xdr:nvGrpSpPr>
        <xdr:grpSpPr>
          <a:xfrm>
            <a:off x="238125" y="3619500"/>
            <a:ext cx="5314949" cy="596207"/>
            <a:chOff x="590674" y="8324850"/>
            <a:chExt cx="5280467" cy="596207"/>
          </a:xfrm>
        </xdr:grpSpPr>
        <xdr:sp macro="" textlink="">
          <xdr:nvSpPr>
            <xdr:cNvPr id="25" name="txt_Étape" descr="Pour créer le nom complet, nous allons combiner le prénom et le nom, mais utiliser un espace sans virgule. Dans la cellule F3, entrez =C3&amp;&quot; &quot;&amp;D3.">
              <a:extLst>
                <a:ext uri="{FF2B5EF4-FFF2-40B4-BE49-F238E27FC236}">
                  <a16:creationId xmlns:a16="http://schemas.microsoft.com/office/drawing/2014/main" id="{00000000-0008-0000-5300-000019000000}"/>
                </a:ext>
              </a:extLst>
            </xdr:cNvPr>
            <xdr:cNvSpPr txBox="1"/>
          </xdr:nvSpPr>
          <xdr:spPr>
            <a:xfrm>
              <a:off x="998368" y="8366808"/>
              <a:ext cx="4872773"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créer le nom complet, nous allons combiner le prénom et le nom, mais utiliser un espace sans virgule. Dans la cellule F3,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=C3&amp;" "&amp;D3</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6" name="shp_Étape" descr="3">
              <a:extLst>
                <a:ext uri="{FF2B5EF4-FFF2-40B4-BE49-F238E27FC236}">
                  <a16:creationId xmlns:a16="http://schemas.microsoft.com/office/drawing/2014/main" id="{00000000-0008-0000-5300-00001A000000}"/>
                </a:ext>
              </a:extLst>
            </xdr:cNvPr>
            <xdr:cNvSpPr/>
          </xdr:nvSpPr>
          <xdr:spPr>
            <a:xfrm>
              <a:off x="590674" y="8324850"/>
              <a:ext cx="37953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581025</xdr:colOff>
      <xdr:row>22</xdr:row>
      <xdr:rowOff>142874</xdr:rowOff>
    </xdr:from>
    <xdr:to>
      <xdr:col>1</xdr:col>
      <xdr:colOff>2474582</xdr:colOff>
      <xdr:row>26</xdr:row>
      <xdr:rowOff>64874</xdr:rowOff>
    </xdr:to>
    <xdr:sp macro="" textlink="">
      <xdr:nvSpPr>
        <xdr:cNvPr id="36" name="btn_Poursuivre" descr="Poursuivez votre lecture pour plus d’informations">
          <a:hlinkClick xmlns:r="http://schemas.openxmlformats.org/officeDocument/2006/relationships" r:id="rId5"/>
          <a:extLst>
            <a:ext uri="{FF2B5EF4-FFF2-40B4-BE49-F238E27FC236}">
              <a16:creationId xmlns:a16="http://schemas.microsoft.com/office/drawing/2014/main" id="{00000000-0008-0000-5300-000024000000}"/>
            </a:ext>
          </a:extLst>
        </xdr:cNvPr>
        <xdr:cNvSpPr/>
      </xdr:nvSpPr>
      <xdr:spPr>
        <a:xfrm>
          <a:off x="581025" y="4905374"/>
          <a:ext cx="2741282"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1</xdr:col>
      <xdr:colOff>3713211</xdr:colOff>
      <xdr:row>23</xdr:row>
      <xdr:rowOff>19050</xdr:rowOff>
    </xdr:from>
    <xdr:to>
      <xdr:col>1</xdr:col>
      <xdr:colOff>4988381</xdr:colOff>
      <xdr:row>24</xdr:row>
      <xdr:rowOff>163999</xdr:rowOff>
    </xdr:to>
    <xdr:sp macro="" textlink="">
      <xdr:nvSpPr>
        <xdr:cNvPr id="37" name="BoutonSuivant" descr="Passer à la feuille suivante">
          <a:hlinkClick xmlns:r="http://schemas.openxmlformats.org/officeDocument/2006/relationships" r:id="rId2" tooltip="Cliquez ici pour passer à la feuille suivante"/>
          <a:extLst>
            <a:ext uri="{FF2B5EF4-FFF2-40B4-BE49-F238E27FC236}">
              <a16:creationId xmlns:a16="http://schemas.microsoft.com/office/drawing/2014/main" id="{00000000-0008-0000-5300-000025000000}"/>
            </a:ext>
          </a:extLst>
        </xdr:cNvPr>
        <xdr:cNvSpPr/>
      </xdr:nvSpPr>
      <xdr:spPr>
        <a:xfrm>
          <a:off x="4560936" y="497205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4</xdr:col>
      <xdr:colOff>28575</xdr:colOff>
      <xdr:row>33</xdr:row>
      <xdr:rowOff>66675</xdr:rowOff>
    </xdr:from>
    <xdr:to>
      <xdr:col>7</xdr:col>
      <xdr:colOff>9524</xdr:colOff>
      <xdr:row>40</xdr:row>
      <xdr:rowOff>142876</xdr:rowOff>
    </xdr:to>
    <xdr:grpSp>
      <xdr:nvGrpSpPr>
        <xdr:cNvPr id="38" name="ESSAYEZ ÇA" descr="ESSAYEZ ÇA&#10;&#10;">
          <a:extLst>
            <a:ext uri="{FF2B5EF4-FFF2-40B4-BE49-F238E27FC236}">
              <a16:creationId xmlns:a16="http://schemas.microsoft.com/office/drawing/2014/main" id="{00000000-0008-0000-5300-000026000000}"/>
            </a:ext>
          </a:extLst>
        </xdr:cNvPr>
        <xdr:cNvGrpSpPr/>
      </xdr:nvGrpSpPr>
      <xdr:grpSpPr>
        <a:xfrm>
          <a:off x="9201150" y="6924675"/>
          <a:ext cx="3209924" cy="1409701"/>
          <a:chOff x="7539454" y="7993902"/>
          <a:chExt cx="3209767" cy="1409701"/>
        </a:xfrm>
      </xdr:grpSpPr>
      <xdr:grpSp>
        <xdr:nvGrpSpPr>
          <xdr:cNvPr id="39" name="Lignes d’accolade">
            <a:extLst>
              <a:ext uri="{FF2B5EF4-FFF2-40B4-BE49-F238E27FC236}">
                <a16:creationId xmlns:a16="http://schemas.microsoft.com/office/drawing/2014/main" id="{00000000-0008-0000-5300-000027000000}"/>
              </a:ext>
            </a:extLst>
          </xdr:cNvPr>
          <xdr:cNvGrpSpPr/>
        </xdr:nvGrpSpPr>
        <xdr:grpSpPr>
          <a:xfrm rot="599914">
            <a:off x="7539454" y="8145377"/>
            <a:ext cx="293814" cy="698211"/>
            <a:chOff x="9871108" y="1184220"/>
            <a:chExt cx="273326" cy="789155"/>
          </a:xfrm>
        </xdr:grpSpPr>
        <xdr:sp macro="" textlink="">
          <xdr:nvSpPr>
            <xdr:cNvPr id="42" name="Une autre ligne d’accolade" descr="Ligne d’accolade">
              <a:extLst>
                <a:ext uri="{FF2B5EF4-FFF2-40B4-BE49-F238E27FC236}">
                  <a16:creationId xmlns:a16="http://schemas.microsoft.com/office/drawing/2014/main" id="{00000000-0008-0000-5300-00002A000000}"/>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3" name="Ligne d’accolade" descr="Ligne d’accolade&#10;">
              <a:extLst>
                <a:ext uri="{FF2B5EF4-FFF2-40B4-BE49-F238E27FC236}">
                  <a16:creationId xmlns:a16="http://schemas.microsoft.com/office/drawing/2014/main" id="{00000000-0008-0000-5300-00002B000000}"/>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0" name="Étoiles" descr="Étoiles">
            <a:extLst>
              <a:ext uri="{FF2B5EF4-FFF2-40B4-BE49-F238E27FC236}">
                <a16:creationId xmlns:a16="http://schemas.microsoft.com/office/drawing/2014/main" id="{00000000-0008-0000-5300-000028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830674" y="8038700"/>
            <a:ext cx="388098" cy="337815"/>
          </a:xfrm>
          <a:prstGeom prst="rect">
            <a:avLst/>
          </a:prstGeom>
        </xdr:spPr>
      </xdr:pic>
      <xdr:sp macro="" textlink="">
        <xdr:nvSpPr>
          <xdr:cNvPr id="41" name="Instructions" descr="ESSAYEZ ÇA&#10;Les formules sont parfois difficiles à lire, en particulier lorsqu’elles sont longues, mais vous pouvez séparer des portions de celles-ci à l’aide d’espaces, comme dans l’exemple suivant :&#10;&#10;=C28 &amp; &quot; &quot; &amp; TEXTE(D28,&quot;JJ/MM/AAAA&quot;)&#10;">
            <a:extLst>
              <a:ext uri="{FF2B5EF4-FFF2-40B4-BE49-F238E27FC236}">
                <a16:creationId xmlns:a16="http://schemas.microsoft.com/office/drawing/2014/main" id="{00000000-0008-0000-5300-000029000000}"/>
              </a:ext>
            </a:extLst>
          </xdr:cNvPr>
          <xdr:cNvSpPr txBox="1"/>
        </xdr:nvSpPr>
        <xdr:spPr>
          <a:xfrm>
            <a:off x="8132528" y="7993902"/>
            <a:ext cx="2616693"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Les formules</a:t>
            </a:r>
            <a:r>
              <a:rPr lang="fr" sz="1100" kern="0" baseline="0">
                <a:solidFill>
                  <a:schemeClr val="bg2">
                    <a:lumMod val="25000"/>
                  </a:schemeClr>
                </a:solidFill>
                <a:latin typeface="+mn-lt"/>
                <a:ea typeface="Segoe UI" pitchFamily="34" charset="0"/>
                <a:cs typeface="Segoe UI Light" panose="020B0502040204020203" pitchFamily="34" charset="0"/>
              </a:rPr>
              <a:t> sont parfois difficiles à lire, en particulier lorsqu’elles sont longues, mais vous pouvez séparer des portions de celles-ci à l’aide d’espaces, comme dans l’exemple suivant :</a:t>
            </a:r>
          </a:p>
          <a:p>
            <a:pPr lvl="0" rtl="0">
              <a:defRPr/>
            </a:pP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b="1">
                <a:solidFill>
                  <a:schemeClr val="bg2">
                    <a:lumMod val="25000"/>
                  </a:schemeClr>
                </a:solidFill>
                <a:latin typeface="+mn-lt"/>
                <a:ea typeface="Segoe UI" pitchFamily="34" charset="0"/>
                <a:cs typeface="Segoe UI Light" panose="020B0502040204020203" pitchFamily="34" charset="0"/>
              </a:rPr>
              <a:t>=C28 &amp; " " &amp; TEXTE(D28;"</a:t>
            </a:r>
            <a:r>
              <a:rPr lang="fr-FR" sz="1100" b="1" i="0" kern="1200" baseline="0">
                <a:solidFill>
                  <a:schemeClr val="dk1"/>
                </a:solidFill>
                <a:effectLst/>
                <a:latin typeface="+mn-lt"/>
                <a:ea typeface="+mn-ea"/>
                <a:cs typeface="Segoe UI" panose="020B0502040204020203" pitchFamily="34" charset="0"/>
              </a:rPr>
              <a:t>AAAA-MM-J</a:t>
            </a:r>
            <a:r>
              <a:rPr lang="fr-FR" sz="1100" b="1" i="0" kern="1200" baseline="0">
                <a:solidFill>
                  <a:schemeClr val="dk1"/>
                </a:solidFill>
                <a:effectLst/>
                <a:latin typeface="+mn-lt"/>
                <a:ea typeface="+mn-ea"/>
                <a:cs typeface="+mn-cs"/>
              </a:rPr>
              <a:t>J</a:t>
            </a:r>
            <a:r>
              <a:rPr lang="fr" sz="1100" b="1">
                <a:solidFill>
                  <a:schemeClr val="bg2">
                    <a:lumMod val="25000"/>
                  </a:schemeClr>
                </a:solidFill>
                <a:latin typeface="+mn-lt"/>
                <a:ea typeface="Segoe UI" pitchFamily="34" charset="0"/>
                <a:cs typeface="Segoe UI Light" panose="020B0502040204020203" pitchFamily="34" charset="0"/>
              </a:rPr>
              <a:t>")</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342900</xdr:colOff>
      <xdr:row>0</xdr:row>
      <xdr:rowOff>361950</xdr:rowOff>
    </xdr:from>
    <xdr:to>
      <xdr:col>1</xdr:col>
      <xdr:colOff>5229225</xdr:colOff>
      <xdr:row>23</xdr:row>
      <xdr:rowOff>57150</xdr:rowOff>
    </xdr:to>
    <xdr:grpSp>
      <xdr:nvGrpSpPr>
        <xdr:cNvPr id="2" name="Groupe 31">
          <a:extLst>
            <a:ext uri="{FF2B5EF4-FFF2-40B4-BE49-F238E27FC236}">
              <a16:creationId xmlns:a16="http://schemas.microsoft.com/office/drawing/2014/main" id="{00000000-0008-0000-5400-000002000000}"/>
            </a:ext>
          </a:extLst>
        </xdr:cNvPr>
        <xdr:cNvGrpSpPr/>
      </xdr:nvGrpSpPr>
      <xdr:grpSpPr>
        <a:xfrm>
          <a:off x="342900" y="361950"/>
          <a:ext cx="5734050" cy="4648200"/>
          <a:chOff x="342900" y="361950"/>
          <a:chExt cx="5734050" cy="4648200"/>
        </a:xfrm>
      </xdr:grpSpPr>
      <xdr:grpSp>
        <xdr:nvGrpSpPr>
          <xdr:cNvPr id="3" name="Groupe 69">
            <a:extLst>
              <a:ext uri="{FF2B5EF4-FFF2-40B4-BE49-F238E27FC236}">
                <a16:creationId xmlns:a16="http://schemas.microsoft.com/office/drawing/2014/main" id="{00000000-0008-0000-5400-000003000000}"/>
              </a:ext>
            </a:extLst>
          </xdr:cNvPr>
          <xdr:cNvGrpSpPr/>
        </xdr:nvGrpSpPr>
        <xdr:grpSpPr>
          <a:xfrm>
            <a:off x="342900" y="361950"/>
            <a:ext cx="5734050" cy="4648200"/>
            <a:chOff x="342900" y="342900"/>
            <a:chExt cx="5734050" cy="4507952"/>
          </a:xfrm>
        </xdr:grpSpPr>
        <xdr:sp macro="" textlink="">
          <xdr:nvSpPr>
            <xdr:cNvPr id="13" name="txt_ArrièrePlanVisiteGuidée" descr="Arrière-plan">
              <a:extLst>
                <a:ext uri="{FF2B5EF4-FFF2-40B4-BE49-F238E27FC236}">
                  <a16:creationId xmlns:a16="http://schemas.microsoft.com/office/drawing/2014/main" id="{00000000-0008-0000-5400-00000D000000}"/>
                </a:ext>
              </a:extLst>
            </xdr:cNvPr>
            <xdr:cNvSpPr/>
          </xdr:nvSpPr>
          <xdr:spPr>
            <a:xfrm>
              <a:off x="342900" y="342900"/>
              <a:ext cx="5734050" cy="450795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4" name="txt_EnTêteVisiteGuidée" descr="Instructions SI">
              <a:extLst>
                <a:ext uri="{FF2B5EF4-FFF2-40B4-BE49-F238E27FC236}">
                  <a16:creationId xmlns:a16="http://schemas.microsoft.com/office/drawing/2014/main" id="{00000000-0008-0000-5400-00000E000000}"/>
                </a:ext>
              </a:extLst>
            </xdr:cNvPr>
            <xdr:cNvSpPr txBox="1"/>
          </xdr:nvSpPr>
          <xdr:spPr>
            <a:xfrm>
              <a:off x="555628" y="43814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Instructions SI</a:t>
              </a:r>
              <a:endParaRPr kumimoji="0" lang="en-US" sz="2200" b="1"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cxnSp macro="">
          <xdr:nvCxnSpPr>
            <xdr:cNvPr id="15" name="txt_VisiteGuidéeLigne1" descr="Ligne décorative">
              <a:extLst>
                <a:ext uri="{FF2B5EF4-FFF2-40B4-BE49-F238E27FC236}">
                  <a16:creationId xmlns:a16="http://schemas.microsoft.com/office/drawing/2014/main" id="{00000000-0008-0000-5400-00000F000000}"/>
                </a:ext>
              </a:extLst>
            </xdr:cNvPr>
            <xdr:cNvCxnSpPr>
              <a:cxnSpLocks/>
            </xdr:cNvCxnSpPr>
          </xdr:nvCxnSpPr>
          <xdr:spPr>
            <a:xfrm>
              <a:off x="555628" y="100965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6" name="txt_VisiteGuidéeLigne2" descr="Ligne décorative">
              <a:extLst>
                <a:ext uri="{FF2B5EF4-FFF2-40B4-BE49-F238E27FC236}">
                  <a16:creationId xmlns:a16="http://schemas.microsoft.com/office/drawing/2014/main" id="{00000000-0008-0000-5400-000010000000}"/>
                </a:ext>
              </a:extLst>
            </xdr:cNvPr>
            <xdr:cNvCxnSpPr>
              <a:cxnSpLocks/>
            </xdr:cNvCxnSpPr>
          </xdr:nvCxnSpPr>
          <xdr:spPr>
            <a:xfrm>
              <a:off x="555628" y="393594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txt_IntroVisiteGuidée" descr="Les instructions SI vous permettent d’établir des comparaisons logiques entre les conditions. Une instruction SI dit généralement ceci : si une condition est vraie, faire telle chose, et si elle est fausse, faire autre chose. Les formules peuvent renvoyer du texte, des valeurs ou d’autres calculs.&#10;">
              <a:extLst>
                <a:ext uri="{FF2B5EF4-FFF2-40B4-BE49-F238E27FC236}">
                  <a16:creationId xmlns:a16="http://schemas.microsoft.com/office/drawing/2014/main" id="{00000000-0008-0000-5400-000011000000}"/>
                </a:ext>
              </a:extLst>
            </xdr:cNvPr>
            <xdr:cNvSpPr txBox="1"/>
          </xdr:nvSpPr>
          <xdr:spPr>
            <a:xfrm>
              <a:off x="562138" y="1043066"/>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vous permettent d’établir des comparaisons logiques entre les conditions. Une instruction SI dit généralement ceci : si une condition est vraie, faire telle chose. Sinon, faire autre chose. Les formules peuvent renvoyer du texte, des valeurs ou d’autres calculs.</a:t>
              </a:r>
            </a:p>
          </xdr:txBody>
        </xdr:sp>
      </xdr:grpSp>
      <xdr:grpSp>
        <xdr:nvGrpSpPr>
          <xdr:cNvPr id="4" name="grp_Étape">
            <a:extLst>
              <a:ext uri="{FF2B5EF4-FFF2-40B4-BE49-F238E27FC236}">
                <a16:creationId xmlns:a16="http://schemas.microsoft.com/office/drawing/2014/main" id="{00000000-0008-0000-5400-000004000000}"/>
              </a:ext>
            </a:extLst>
          </xdr:cNvPr>
          <xdr:cNvGrpSpPr/>
        </xdr:nvGrpSpPr>
        <xdr:grpSpPr>
          <a:xfrm>
            <a:off x="571500" y="1962150"/>
            <a:ext cx="5305429" cy="596207"/>
            <a:chOff x="666377" y="7810500"/>
            <a:chExt cx="5271008" cy="596207"/>
          </a:xfrm>
        </xdr:grpSpPr>
        <xdr:sp macro="" textlink="">
          <xdr:nvSpPr>
            <xdr:cNvPr id="11" name="txt_Étape" descr="Dans la cellule D9, entrez =SI(C9=&quot;Pomme&quot;,VRAI,FAUX). La bonne réponse est VRAI. &#10;&#10;&#10;">
              <a:extLst>
                <a:ext uri="{FF2B5EF4-FFF2-40B4-BE49-F238E27FC236}">
                  <a16:creationId xmlns:a16="http://schemas.microsoft.com/office/drawing/2014/main" id="{00000000-0008-0000-5400-00000B000000}"/>
                </a:ext>
              </a:extLst>
            </xdr:cNvPr>
            <xdr:cNvSpPr txBox="1"/>
          </xdr:nvSpPr>
          <xdr:spPr>
            <a:xfrm>
              <a:off x="1074075" y="7852458"/>
              <a:ext cx="4863310"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D9,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=SI(C9="Pomme";VRAI;FAUX)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bonne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VRAI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1">
              <a:extLst>
                <a:ext uri="{FF2B5EF4-FFF2-40B4-BE49-F238E27FC236}">
                  <a16:creationId xmlns:a16="http://schemas.microsoft.com/office/drawing/2014/main" id="{00000000-0008-0000-5400-00000C000000}"/>
                </a:ext>
              </a:extLst>
            </xdr:cNvPr>
            <xdr:cNvSpPr/>
          </xdr:nvSpPr>
          <xdr:spPr>
            <a:xfrm>
              <a:off x="666377" y="7810500"/>
              <a:ext cx="372192"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00000000-0008-0000-5400-000005000000}"/>
              </a:ext>
            </a:extLst>
          </xdr:cNvPr>
          <xdr:cNvGrpSpPr/>
        </xdr:nvGrpSpPr>
        <xdr:grpSpPr>
          <a:xfrm>
            <a:off x="571500" y="2540000"/>
            <a:ext cx="5220103" cy="596207"/>
            <a:chOff x="685304" y="7810500"/>
            <a:chExt cx="5186236" cy="596207"/>
          </a:xfrm>
        </xdr:grpSpPr>
        <xdr:sp macro="" textlink="">
          <xdr:nvSpPr>
            <xdr:cNvPr id="9" name="txt_Étape" descr="Copiez le contenu de la cellule D9 dans la cellule D10. La réponse est FAUX car une orange n’est pas une pomme.&#10;&#10;">
              <a:extLst>
                <a:ext uri="{FF2B5EF4-FFF2-40B4-BE49-F238E27FC236}">
                  <a16:creationId xmlns:a16="http://schemas.microsoft.com/office/drawing/2014/main" id="{00000000-0008-0000-5400-000009000000}"/>
                </a:ext>
              </a:extLst>
            </xdr:cNvPr>
            <xdr:cNvSpPr txBox="1"/>
          </xdr:nvSpPr>
          <xdr:spPr>
            <a:xfrm>
              <a:off x="1093001"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Copiez le contenu de la cellule D9 dans la cellule D10. La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car une orange n’est pas une pomme.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Étape" descr="2">
              <a:extLst>
                <a:ext uri="{FF2B5EF4-FFF2-40B4-BE49-F238E27FC236}">
                  <a16:creationId xmlns:a16="http://schemas.microsoft.com/office/drawing/2014/main" id="{00000000-0008-0000-5400-00000A000000}"/>
                </a:ext>
              </a:extLst>
            </xdr:cNvPr>
            <xdr:cNvSpPr/>
          </xdr:nvSpPr>
          <xdr:spPr>
            <a:xfrm>
              <a:off x="68530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 name="grp_Étape">
            <a:extLst>
              <a:ext uri="{FF2B5EF4-FFF2-40B4-BE49-F238E27FC236}">
                <a16:creationId xmlns:a16="http://schemas.microsoft.com/office/drawing/2014/main" id="{00000000-0008-0000-5400-000006000000}"/>
              </a:ext>
            </a:extLst>
          </xdr:cNvPr>
          <xdr:cNvGrpSpPr/>
        </xdr:nvGrpSpPr>
        <xdr:grpSpPr>
          <a:xfrm>
            <a:off x="571500" y="3165475"/>
            <a:ext cx="5220103" cy="596207"/>
            <a:chOff x="694767" y="7810500"/>
            <a:chExt cx="5186236" cy="596207"/>
          </a:xfrm>
        </xdr:grpSpPr>
        <xdr:sp macro="" textlink="">
          <xdr:nvSpPr>
            <xdr:cNvPr id="7" name="txt_Étape" descr="Prenons un autre exemple : examinez la cellule D12. Nous y avons entré la formule =SI(C12&lt;100,&quot;Inférieur à 100&quot;,&quot;Supérieur à 100&quot;). Que se passe-t-il si vous entrez un nombre supérieur à 100 dans la cellule C12 ?&#10;&#10;&#10;">
              <a:extLst>
                <a:ext uri="{FF2B5EF4-FFF2-40B4-BE49-F238E27FC236}">
                  <a16:creationId xmlns:a16="http://schemas.microsoft.com/office/drawing/2014/main" id="{00000000-0008-0000-5400-000007000000}"/>
                </a:ext>
              </a:extLst>
            </xdr:cNvPr>
            <xdr:cNvSpPr txBox="1"/>
          </xdr:nvSpPr>
          <xdr:spPr>
            <a:xfrm>
              <a:off x="1102464"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Prenons un autre exemple : examinez la cellule D12. Nous y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=SI(C12&lt;100;"Inférieur à 100";"Supérieur ou égal à 100")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se passe-t-il si vous entrez un nombre supérieur ou égal à </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100 dans la cellule C12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 name="shp_Étape" descr="3">
              <a:extLst>
                <a:ext uri="{FF2B5EF4-FFF2-40B4-BE49-F238E27FC236}">
                  <a16:creationId xmlns:a16="http://schemas.microsoft.com/office/drawing/2014/main" id="{00000000-0008-0000-5400-000008000000}"/>
                </a:ext>
              </a:extLst>
            </xdr:cNvPr>
            <xdr:cNvSpPr/>
          </xdr:nvSpPr>
          <xdr:spPr>
            <a:xfrm>
              <a:off x="694767"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1</xdr:col>
      <xdr:colOff>3684072</xdr:colOff>
      <xdr:row>19</xdr:row>
      <xdr:rowOff>76200</xdr:rowOff>
    </xdr:from>
    <xdr:to>
      <xdr:col>1</xdr:col>
      <xdr:colOff>4959242</xdr:colOff>
      <xdr:row>21</xdr:row>
      <xdr:rowOff>30649</xdr:rowOff>
    </xdr:to>
    <xdr:sp macro="" textlink="">
      <xdr:nvSpPr>
        <xdr:cNvPr id="18"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00000000-0008-0000-5400-000012000000}"/>
            </a:ext>
          </a:extLst>
        </xdr:cNvPr>
        <xdr:cNvSpPr/>
      </xdr:nvSpPr>
      <xdr:spPr>
        <a:xfrm>
          <a:off x="4531797" y="42672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2</xdr:col>
      <xdr:colOff>420093</xdr:colOff>
      <xdr:row>13</xdr:row>
      <xdr:rowOff>173238</xdr:rowOff>
    </xdr:from>
    <xdr:to>
      <xdr:col>5</xdr:col>
      <xdr:colOff>581036</xdr:colOff>
      <xdr:row>21</xdr:row>
      <xdr:rowOff>57148</xdr:rowOff>
    </xdr:to>
    <xdr:grpSp>
      <xdr:nvGrpSpPr>
        <xdr:cNvPr id="19" name="DÉTAIL IMPORTANT" descr="DÉTAIL IMPORTANT&#10;&#10;">
          <a:extLst>
            <a:ext uri="{FF2B5EF4-FFF2-40B4-BE49-F238E27FC236}">
              <a16:creationId xmlns:a16="http://schemas.microsoft.com/office/drawing/2014/main" id="{00000000-0008-0000-5400-000013000000}"/>
            </a:ext>
          </a:extLst>
        </xdr:cNvPr>
        <xdr:cNvGrpSpPr/>
      </xdr:nvGrpSpPr>
      <xdr:grpSpPr>
        <a:xfrm>
          <a:off x="6792318" y="3221238"/>
          <a:ext cx="3656618" cy="1407910"/>
          <a:chOff x="6863991" y="11363325"/>
          <a:chExt cx="2736277" cy="1199442"/>
        </a:xfrm>
      </xdr:grpSpPr>
      <xdr:sp macro="" textlink="">
        <xdr:nvSpPr>
          <xdr:cNvPr id="20" name="Instruction" descr="DÉTAIL IMPORTANT&#10;Contrairement à d’autres termes employés dans les formules Excel, il n’est pas nécessaire de mettre VRAI et FAUX entre guillemets, et Excel les met automatiquement en majuscules. Il n’est pas non plus nécessaire de mettre les chiffres entre guillemets. Les termes ou expressions ordinaires, tels que Oui ou Non doivent être mis entre guillemets. Par exemple : =SI(C3=&quot;Pomme&quot;,&quot;Oui&quot;,&quot;Non&quot;)&#10;">
            <a:extLst>
              <a:ext uri="{FF2B5EF4-FFF2-40B4-BE49-F238E27FC236}">
                <a16:creationId xmlns:a16="http://schemas.microsoft.com/office/drawing/2014/main" id="{00000000-0008-0000-5400-000014000000}"/>
              </a:ext>
            </a:extLst>
          </xdr:cNvPr>
          <xdr:cNvSpPr txBox="1"/>
        </xdr:nvSpPr>
        <xdr:spPr>
          <a:xfrm>
            <a:off x="7073900" y="11363325"/>
            <a:ext cx="2526368" cy="1199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a:t>Contrairement à d’autres termes employés dans les formules Excel, il n’est pas nécessaire de mettre </a:t>
            </a:r>
            <a:r>
              <a:rPr lang="fr" sz="1100" b="1" i="0" kern="1200" baseline="0">
                <a:solidFill>
                  <a:schemeClr val="dk1"/>
                </a:solidFill>
                <a:effectLst/>
                <a:latin typeface="+mn-lt"/>
                <a:ea typeface="+mn-ea"/>
                <a:cs typeface="+mn-cs"/>
              </a:rPr>
              <a:t>VRAI</a:t>
            </a:r>
            <a:r>
              <a:rPr lang="fr" sz="1100" b="0" i="0" kern="1200" baseline="0">
                <a:solidFill>
                  <a:schemeClr val="dk1"/>
                </a:solidFill>
                <a:effectLst/>
                <a:latin typeface="+mn-lt"/>
                <a:ea typeface="+mn-ea"/>
                <a:cs typeface="+mn-cs"/>
              </a:rPr>
              <a:t> et </a:t>
            </a:r>
            <a:r>
              <a:rPr lang="fr" sz="1100" b="1" i="0" kern="1200" baseline="0">
                <a:solidFill>
                  <a:schemeClr val="dk1"/>
                </a:solidFill>
                <a:effectLst/>
                <a:latin typeface="+mn-lt"/>
                <a:ea typeface="+mn-ea"/>
                <a:cs typeface="+mn-cs"/>
              </a:rPr>
              <a:t>FAUX</a:t>
            </a:r>
            <a:r>
              <a:rPr lang="fr" sz="1100" b="0" i="0" kern="1200" baseline="0">
                <a:solidFill>
                  <a:schemeClr val="dk1"/>
                </a:solidFill>
                <a:effectLst/>
                <a:latin typeface="+mn-lt"/>
                <a:ea typeface="+mn-ea"/>
                <a:cs typeface="+mn-cs"/>
              </a:rPr>
              <a:t> entre guillemets, et Excel les met automatiquement en majuscules. Il n’est pas non plus nécessaire de mettre les chiffres entre guillemets. Les termes ou expressions ordinaires, tels que </a:t>
            </a:r>
            <a:r>
              <a:rPr lang="fr" sz="1100" b="1" i="0" kern="1200" baseline="0">
                <a:solidFill>
                  <a:schemeClr val="dk1"/>
                </a:solidFill>
                <a:effectLst/>
                <a:latin typeface="+mn-lt"/>
                <a:ea typeface="+mn-ea"/>
                <a:cs typeface="+mn-cs"/>
              </a:rPr>
              <a:t>Oui</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Non</a:t>
            </a:r>
            <a:r>
              <a:rPr lang="fr" sz="1100" b="0" i="0" kern="1200" baseline="0">
                <a:solidFill>
                  <a:schemeClr val="dk1"/>
                </a:solidFill>
                <a:effectLst/>
                <a:latin typeface="+mn-lt"/>
                <a:ea typeface="+mn-ea"/>
                <a:cs typeface="+mn-cs"/>
              </a:rPr>
              <a:t> doivent être mis entre guillemets. Par exemple : </a:t>
            </a:r>
          </a:p>
          <a:p>
            <a:pPr rtl="0" eaLnBrk="1" fontAlgn="auto" latinLnBrk="0" hangingPunct="1"/>
            <a:r>
              <a:rPr lang="fr" sz="1100" b="1" kern="1200">
                <a:solidFill>
                  <a:schemeClr val="dk1"/>
                </a:solidFill>
                <a:latin typeface="+mn-lt"/>
                <a:ea typeface="+mn-ea"/>
                <a:cs typeface="+mn-cs"/>
              </a:rPr>
              <a:t>=SI(C3="Pomme";"Oui";"Non")</a:t>
            </a:r>
            <a:endParaRPr lang="en-US" sz="800" b="1">
              <a:effectLst/>
            </a:endParaRPr>
          </a:p>
        </xdr:txBody>
      </xdr:sp>
      <xdr:pic>
        <xdr:nvPicPr>
          <xdr:cNvPr id="21" name="Loupe" descr="Loupe">
            <a:extLst>
              <a:ext uri="{FF2B5EF4-FFF2-40B4-BE49-F238E27FC236}">
                <a16:creationId xmlns:a16="http://schemas.microsoft.com/office/drawing/2014/main" id="{00000000-0008-0000-5400-00001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flipH="1">
            <a:off x="6863991" y="11396132"/>
            <a:ext cx="253174" cy="244047"/>
          </a:xfrm>
          <a:prstGeom prst="rect">
            <a:avLst/>
          </a:prstGeom>
        </xdr:spPr>
      </xdr:pic>
    </xdr:grpSp>
    <xdr:clientData/>
  </xdr:twoCellAnchor>
  <xdr:twoCellAnchor editAs="absolute">
    <xdr:from>
      <xdr:col>1</xdr:col>
      <xdr:colOff>5476875</xdr:colOff>
      <xdr:row>41</xdr:row>
      <xdr:rowOff>123825</xdr:rowOff>
    </xdr:from>
    <xdr:to>
      <xdr:col>4</xdr:col>
      <xdr:colOff>600075</xdr:colOff>
      <xdr:row>48</xdr:row>
      <xdr:rowOff>114300</xdr:rowOff>
    </xdr:to>
    <xdr:grpSp>
      <xdr:nvGrpSpPr>
        <xdr:cNvPr id="22" name="CONSEIL D’EXPERT" descr="CONSEIL D’EXPERT">
          <a:extLst>
            <a:ext uri="{FF2B5EF4-FFF2-40B4-BE49-F238E27FC236}">
              <a16:creationId xmlns:a16="http://schemas.microsoft.com/office/drawing/2014/main" id="{00000000-0008-0000-5400-000016000000}"/>
            </a:ext>
          </a:extLst>
        </xdr:cNvPr>
        <xdr:cNvGrpSpPr/>
      </xdr:nvGrpSpPr>
      <xdr:grpSpPr>
        <a:xfrm>
          <a:off x="6324600" y="8610600"/>
          <a:ext cx="3533775" cy="1323975"/>
          <a:chOff x="8448675" y="2143125"/>
          <a:chExt cx="2812587" cy="1315896"/>
        </a:xfrm>
      </xdr:grpSpPr>
      <xdr:pic>
        <xdr:nvPicPr>
          <xdr:cNvPr id="23" name="Graphisme 2" descr="Chouette">
            <a:extLst>
              <a:ext uri="{FF2B5EF4-FFF2-40B4-BE49-F238E27FC236}">
                <a16:creationId xmlns:a16="http://schemas.microsoft.com/office/drawing/2014/main" id="{00000000-0008-0000-54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448675" y="2170284"/>
            <a:ext cx="444647" cy="444647"/>
          </a:xfrm>
          <a:prstGeom prst="rect">
            <a:avLst/>
          </a:prstGeom>
        </xdr:spPr>
      </xdr:pic>
      <xdr:sp macro="" textlink="">
        <xdr:nvSpPr>
          <xdr:cNvPr id="24" name="Étape" descr="CONSEIL D’EXPERT&#10;Les plages nommées vous permettent de définir des termes ou valeurs à un emplacement, puis de les réutiliser à d’autres emplacements du classeur. Pour afficher toutes les plages nommées de ce classeur, accédez à Formules &gt; Gestionnaire de noms. Cliquez ici pour en savoir plus.&#10;">
            <a:hlinkClick xmlns:r="http://schemas.openxmlformats.org/officeDocument/2006/relationships" r:id="rId6" tooltip="Cliquez ici pour accéder sur le web à des informations complémentaires sur les plages nommées."/>
            <a:extLst>
              <a:ext uri="{FF2B5EF4-FFF2-40B4-BE49-F238E27FC236}">
                <a16:creationId xmlns:a16="http://schemas.microsoft.com/office/drawing/2014/main" id="{00000000-0008-0000-5400-000018000000}"/>
              </a:ext>
            </a:extLst>
          </xdr:cNvPr>
          <xdr:cNvSpPr txBox="1"/>
        </xdr:nvSpPr>
        <xdr:spPr>
          <a:xfrm>
            <a:off x="8782052" y="2143125"/>
            <a:ext cx="2479210" cy="1315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b="1" i="1" u="sng" kern="0">
                <a:solidFill>
                  <a:schemeClr val="accent1"/>
                </a:solidFill>
                <a:ea typeface="Segoe UI" pitchFamily="34" charset="0"/>
                <a:cs typeface="Segoe UI Light" panose="020B0502040204020203" pitchFamily="34" charset="0"/>
              </a:rPr>
              <a:t>Les plages nommées </a:t>
            </a:r>
            <a:r>
              <a:rPr lang="fr" sz="1100" kern="0">
                <a:solidFill>
                  <a:schemeClr val="bg2">
                    <a:lumMod val="25000"/>
                  </a:schemeClr>
                </a:solidFill>
                <a:ea typeface="Segoe UI" pitchFamily="34" charset="0"/>
                <a:cs typeface="Segoe UI Light" panose="020B0502040204020203" pitchFamily="34" charset="0"/>
              </a:rPr>
              <a:t>vous permettent de définir des termes ou valeurs à un emplacement, puis de les réutiliser à d’autres emplacements</a:t>
            </a:r>
            <a:r>
              <a:rPr lang="fr" sz="1100" kern="0" baseline="0">
                <a:solidFill>
                  <a:schemeClr val="bg2">
                    <a:lumMod val="25000"/>
                  </a:schemeClr>
                </a:solidFill>
                <a:ea typeface="Segoe UI" pitchFamily="34" charset="0"/>
                <a:cs typeface="Segoe UI Light" panose="020B0502040204020203" pitchFamily="34" charset="0"/>
              </a:rPr>
              <a:t> du classeur. Pour afficher toutes les plages nommées de ce classeur, accédez à </a:t>
            </a:r>
            <a:r>
              <a:rPr lang="fr" sz="1100" b="1" kern="0" baseline="0">
                <a:solidFill>
                  <a:schemeClr val="bg2">
                    <a:lumMod val="25000"/>
                  </a:schemeClr>
                </a:solidFill>
                <a:ea typeface="Segoe UI" pitchFamily="34" charset="0"/>
                <a:cs typeface="Segoe UI Light" panose="020B0502040204020203" pitchFamily="34" charset="0"/>
              </a:rPr>
              <a:t>Formules</a:t>
            </a:r>
            <a:r>
              <a:rPr lang="fr" sz="1100" kern="0" baseline="0">
                <a:solidFill>
                  <a:schemeClr val="bg2">
                    <a:lumMod val="25000"/>
                  </a:schemeClr>
                </a:solidFill>
                <a:ea typeface="Segoe UI" pitchFamily="34" charset="0"/>
                <a:cs typeface="Segoe UI Light" panose="020B0502040204020203" pitchFamily="34" charset="0"/>
              </a:rPr>
              <a:t> &gt; </a:t>
            </a:r>
            <a:r>
              <a:rPr lang="fr" sz="1100" b="1" kern="0" baseline="0">
                <a:solidFill>
                  <a:schemeClr val="bg2">
                    <a:lumMod val="25000"/>
                  </a:schemeClr>
                </a:solidFill>
                <a:ea typeface="Segoe UI" pitchFamily="34" charset="0"/>
                <a:cs typeface="Segoe UI Light" panose="020B0502040204020203" pitchFamily="34" charset="0"/>
              </a:rPr>
              <a:t>Gestionnaire de noms.</a:t>
            </a:r>
            <a:r>
              <a:rPr lang="fr" sz="1100" b="0" kern="0" baseline="0">
                <a:solidFill>
                  <a:schemeClr val="bg2">
                    <a:lumMod val="25000"/>
                  </a:schemeClr>
                </a:solidFill>
                <a:ea typeface="Segoe UI" pitchFamily="34" charset="0"/>
                <a:cs typeface="Segoe UI Light" panose="020B0502040204020203" pitchFamily="34" charset="0"/>
              </a:rPr>
              <a:t> Cliquez ici pour en savoir plus.</a:t>
            </a:r>
            <a:endParaRPr lang="en-US" sz="1100" b="0">
              <a:solidFill>
                <a:schemeClr val="bg2">
                  <a:lumMod val="25000"/>
                </a:schemeClr>
              </a:solidFill>
              <a:ea typeface="Segoe UI" pitchFamily="34" charset="0"/>
              <a:cs typeface="Segoe UI Light" panose="020B0502040204020203" pitchFamily="34" charset="0"/>
            </a:endParaRPr>
          </a:p>
        </xdr:txBody>
      </xdr:sp>
    </xdr:grpSp>
    <xdr:clientData/>
  </xdr:twoCellAnchor>
  <xdr:twoCellAnchor editAs="absolute">
    <xdr:from>
      <xdr:col>6</xdr:col>
      <xdr:colOff>57150</xdr:colOff>
      <xdr:row>31</xdr:row>
      <xdr:rowOff>128299</xdr:rowOff>
    </xdr:from>
    <xdr:to>
      <xdr:col>11</xdr:col>
      <xdr:colOff>523872</xdr:colOff>
      <xdr:row>40</xdr:row>
      <xdr:rowOff>77654</xdr:rowOff>
    </xdr:to>
    <xdr:grpSp>
      <xdr:nvGrpSpPr>
        <xdr:cNvPr id="25" name="BON À SAVOIR" descr="BON À SAVOIR&#10;&#10;">
          <a:extLst>
            <a:ext uri="{FF2B5EF4-FFF2-40B4-BE49-F238E27FC236}">
              <a16:creationId xmlns:a16="http://schemas.microsoft.com/office/drawing/2014/main" id="{00000000-0008-0000-5400-000019000000}"/>
            </a:ext>
          </a:extLst>
        </xdr:cNvPr>
        <xdr:cNvGrpSpPr/>
      </xdr:nvGrpSpPr>
      <xdr:grpSpPr>
        <a:xfrm>
          <a:off x="10534650" y="6633874"/>
          <a:ext cx="3514722" cy="1740055"/>
          <a:chOff x="6778625" y="15619705"/>
          <a:chExt cx="3209249" cy="1671345"/>
        </a:xfrm>
      </xdr:grpSpPr>
      <xdr:sp macro="" textlink="">
        <xdr:nvSpPr>
          <xdr:cNvPr id="26" name="Étape" descr="BON À SAVOIR&#10;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F2 pour modifier la formule.&#10;">
            <a:extLst>
              <a:ext uri="{FF2B5EF4-FFF2-40B4-BE49-F238E27FC236}">
                <a16:creationId xmlns:a16="http://schemas.microsoft.com/office/drawing/2014/main" id="{00000000-0008-0000-5400-00001A000000}"/>
              </a:ext>
            </a:extLst>
          </xdr:cNvPr>
          <xdr:cNvSpPr txBox="1"/>
        </xdr:nvSpPr>
        <xdr:spPr>
          <a:xfrm>
            <a:off x="7042958" y="15665450"/>
            <a:ext cx="2944916"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a:t>
            </a:r>
            <a:r>
              <a:rPr lang="fr" sz="1100" b="1" i="0" kern="1200" baseline="0">
                <a:solidFill>
                  <a:schemeClr val="dk1"/>
                </a:solidFill>
                <a:effectLst/>
                <a:latin typeface="+mn-lt"/>
                <a:ea typeface="+mn-ea"/>
                <a:cs typeface="+mn-cs"/>
              </a:rPr>
              <a:t>F2</a:t>
            </a:r>
            <a:r>
              <a:rPr lang="fr" sz="1100" b="0" i="0" kern="1200" baseline="0">
                <a:solidFill>
                  <a:schemeClr val="dk1"/>
                </a:solidFill>
                <a:effectLst/>
                <a:latin typeface="+mn-lt"/>
                <a:ea typeface="+mn-ea"/>
                <a:cs typeface="+mn-cs"/>
              </a:rPr>
              <a:t> pour modifier la formule.</a:t>
            </a:r>
            <a:endParaRPr lang="en-US" sz="1100">
              <a:effectLst/>
              <a:latin typeface="+mn-lt"/>
            </a:endParaRPr>
          </a:p>
        </xdr:txBody>
      </xdr:sp>
      <xdr:pic>
        <xdr:nvPicPr>
          <xdr:cNvPr id="27" name="Graphisme 147" descr="Lunettes">
            <a:extLst>
              <a:ext uri="{FF2B5EF4-FFF2-40B4-BE49-F238E27FC236}">
                <a16:creationId xmlns:a16="http://schemas.microsoft.com/office/drawing/2014/main" id="{00000000-0008-0000-5400-00001B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5"/>
            <a:ext cx="323347" cy="349115"/>
          </a:xfrm>
          <a:prstGeom prst="rect">
            <a:avLst/>
          </a:prstGeom>
        </xdr:spPr>
      </xdr:pic>
    </xdr:grpSp>
    <xdr:clientData/>
  </xdr:twoCellAnchor>
  <xdr:twoCellAnchor editAs="absolute">
    <xdr:from>
      <xdr:col>0</xdr:col>
      <xdr:colOff>590550</xdr:colOff>
      <xdr:row>19</xdr:row>
      <xdr:rowOff>28574</xdr:rowOff>
    </xdr:from>
    <xdr:to>
      <xdr:col>1</xdr:col>
      <xdr:colOff>2484107</xdr:colOff>
      <xdr:row>22</xdr:row>
      <xdr:rowOff>141074</xdr:rowOff>
    </xdr:to>
    <xdr:sp macro="" textlink="">
      <xdr:nvSpPr>
        <xdr:cNvPr id="28" name="btn_Poursuivre" descr="Poursuivez votre lecture pour plus d’informations">
          <a:hlinkClick xmlns:r="http://schemas.openxmlformats.org/officeDocument/2006/relationships" r:id="rId9"/>
          <a:extLst>
            <a:ext uri="{FF2B5EF4-FFF2-40B4-BE49-F238E27FC236}">
              <a16:creationId xmlns:a16="http://schemas.microsoft.com/office/drawing/2014/main" id="{00000000-0008-0000-5400-00001C000000}"/>
            </a:ext>
          </a:extLst>
        </xdr:cNvPr>
        <xdr:cNvSpPr/>
      </xdr:nvSpPr>
      <xdr:spPr>
        <a:xfrm>
          <a:off x="590550" y="4219574"/>
          <a:ext cx="2741282"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0</xdr:col>
      <xdr:colOff>333375</xdr:colOff>
      <xdr:row>23</xdr:row>
      <xdr:rowOff>142874</xdr:rowOff>
    </xdr:from>
    <xdr:to>
      <xdr:col>1</xdr:col>
      <xdr:colOff>5219700</xdr:colOff>
      <xdr:row>59</xdr:row>
      <xdr:rowOff>142875</xdr:rowOff>
    </xdr:to>
    <xdr:grpSp>
      <xdr:nvGrpSpPr>
        <xdr:cNvPr id="29" name="Groupe 30">
          <a:extLst>
            <a:ext uri="{FF2B5EF4-FFF2-40B4-BE49-F238E27FC236}">
              <a16:creationId xmlns:a16="http://schemas.microsoft.com/office/drawing/2014/main" id="{00000000-0008-0000-5400-00001D000000}"/>
            </a:ext>
          </a:extLst>
        </xdr:cNvPr>
        <xdr:cNvGrpSpPr/>
      </xdr:nvGrpSpPr>
      <xdr:grpSpPr>
        <a:xfrm>
          <a:off x="333375" y="5095874"/>
          <a:ext cx="5734050" cy="6962776"/>
          <a:chOff x="333375" y="5000624"/>
          <a:chExt cx="5734050" cy="6962776"/>
        </a:xfrm>
      </xdr:grpSpPr>
      <xdr:sp macro="" textlink="">
        <xdr:nvSpPr>
          <xdr:cNvPr id="30" name="txt_ArrièrePlanVisiteGuidée" descr="Arrière-plan">
            <a:extLst>
              <a:ext uri="{FF2B5EF4-FFF2-40B4-BE49-F238E27FC236}">
                <a16:creationId xmlns:a16="http://schemas.microsoft.com/office/drawing/2014/main" id="{00000000-0008-0000-5400-00001E000000}"/>
              </a:ext>
            </a:extLst>
          </xdr:cNvPr>
          <xdr:cNvSpPr/>
        </xdr:nvSpPr>
        <xdr:spPr>
          <a:xfrm>
            <a:off x="333375" y="5000624"/>
            <a:ext cx="5734050" cy="696277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1" name="txt_EnTêteVisiteGuidée" descr="Association de l’instruction SI et d’une autre fonction">
            <a:extLst>
              <a:ext uri="{FF2B5EF4-FFF2-40B4-BE49-F238E27FC236}">
                <a16:creationId xmlns:a16="http://schemas.microsoft.com/office/drawing/2014/main" id="{00000000-0008-0000-5400-00001F000000}"/>
              </a:ext>
            </a:extLst>
          </xdr:cNvPr>
          <xdr:cNvSpPr txBox="1"/>
        </xdr:nvSpPr>
        <xdr:spPr>
          <a:xfrm>
            <a:off x="546103" y="5096668"/>
            <a:ext cx="5251444" cy="489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Association de l’instruction SI et d’une autre fonction</a:t>
            </a:r>
          </a:p>
        </xdr:txBody>
      </xdr:sp>
      <xdr:cxnSp macro="">
        <xdr:nvCxnSpPr>
          <xdr:cNvPr id="32" name="txt_VisiteGuidéeLigne1" descr="Ligne décorative">
            <a:extLst>
              <a:ext uri="{FF2B5EF4-FFF2-40B4-BE49-F238E27FC236}">
                <a16:creationId xmlns:a16="http://schemas.microsoft.com/office/drawing/2014/main" id="{00000000-0008-0000-5400-000020000000}"/>
              </a:ext>
            </a:extLst>
          </xdr:cNvPr>
          <xdr:cNvCxnSpPr>
            <a:cxnSpLocks/>
          </xdr:cNvCxnSpPr>
        </xdr:nvCxnSpPr>
        <xdr:spPr>
          <a:xfrm>
            <a:off x="546103" y="591105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3" name="txt_VisiteGuidéeLigne2" descr="Ligne décorative">
            <a:extLst>
              <a:ext uri="{FF2B5EF4-FFF2-40B4-BE49-F238E27FC236}">
                <a16:creationId xmlns:a16="http://schemas.microsoft.com/office/drawing/2014/main" id="{00000000-0008-0000-5400-000021000000}"/>
              </a:ext>
            </a:extLst>
          </xdr:cNvPr>
          <xdr:cNvCxnSpPr>
            <a:cxnSpLocks/>
          </xdr:cNvCxnSpPr>
        </xdr:nvCxnSpPr>
        <xdr:spPr>
          <a:xfrm>
            <a:off x="546103" y="1128306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txt_IntroVisiteGuidée" descr="Les instructions SI peuvent également forcer l’exécution de calculs supplémentaires si une condition donnée est remplie. Nous allons ici évaluer une cellule pour déterminer si une taxe doit s’appliquer à la vente, et calculer celle-ci si la condition est vraie.&#10;&#10;">
            <a:extLst>
              <a:ext uri="{FF2B5EF4-FFF2-40B4-BE49-F238E27FC236}">
                <a16:creationId xmlns:a16="http://schemas.microsoft.com/office/drawing/2014/main" id="{00000000-0008-0000-5400-000022000000}"/>
              </a:ext>
            </a:extLst>
          </xdr:cNvPr>
          <xdr:cNvSpPr txBox="1"/>
        </xdr:nvSpPr>
        <xdr:spPr>
          <a:xfrm>
            <a:off x="571663" y="5944751"/>
            <a:ext cx="5162387" cy="49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peuvent également forcer l’exécution de calculs supplémentaires si une condition donnée est remplie. Nous allons ici évaluer une cellule pour déterminer si une taxe doit s’appliquer à la vente, et calculer celle-ci si la condition est vraie.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5" name="grp_Étape">
            <a:extLst>
              <a:ext uri="{FF2B5EF4-FFF2-40B4-BE49-F238E27FC236}">
                <a16:creationId xmlns:a16="http://schemas.microsoft.com/office/drawing/2014/main" id="{00000000-0008-0000-5400-000023000000}"/>
              </a:ext>
            </a:extLst>
          </xdr:cNvPr>
          <xdr:cNvGrpSpPr/>
        </xdr:nvGrpSpPr>
        <xdr:grpSpPr>
          <a:xfrm>
            <a:off x="561975" y="6829425"/>
            <a:ext cx="5429250" cy="596207"/>
            <a:chOff x="581211" y="8153400"/>
            <a:chExt cx="5394026" cy="596207"/>
          </a:xfrm>
        </xdr:grpSpPr>
        <xdr:sp macro="" textlink="">
          <xdr:nvSpPr>
            <xdr:cNvPr id="42" name="txt_Étape" descr="À la cellule F33, nous avons entré la formule =SI(E33=&quot;Oui&quot;;F31*TaxVente;0), dans laquelle nous avons configuré TaxeVente en tant que plage nommée avec une valeur de 0,0825. Notre formule dit ceci : si la cellule E33 est égale à Oui, multiplier la cellule F31 par TaxeVente, sinon retourner 0.&#10;&#10;Remplacez Oui par Non dans la cellule E33 et vous constaterez que le résultat change.&#10;">
              <a:extLst>
                <a:ext uri="{FF2B5EF4-FFF2-40B4-BE49-F238E27FC236}">
                  <a16:creationId xmlns:a16="http://schemas.microsoft.com/office/drawing/2014/main" id="{00000000-0008-0000-5400-00002A000000}"/>
                </a:ext>
              </a:extLst>
            </xdr:cNvPr>
            <xdr:cNvSpPr txBox="1"/>
          </xdr:nvSpPr>
          <xdr:spPr>
            <a:xfrm>
              <a:off x="998369" y="8195358"/>
              <a:ext cx="4976868"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F33,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=SI(E33="Oui";F31*TaxVente;0)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dans laquelle nous avons configuré TaxeVente en tant que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avec une valeur de 0,0825. Notre formule dit ceci : si la cellule E33 est égale à Oui, multiplier la cellule F31 par TaxeVente, sinon retourner 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Remplacez Oui par Non dans la cellule E33 et vous constaterez que le résultat change.</a:t>
              </a:r>
            </a:p>
          </xdr:txBody>
        </xdr:sp>
        <xdr:sp macro="" textlink="">
          <xdr:nvSpPr>
            <xdr:cNvPr id="43" name="shp_Étape" descr="1">
              <a:extLst>
                <a:ext uri="{FF2B5EF4-FFF2-40B4-BE49-F238E27FC236}">
                  <a16:creationId xmlns:a16="http://schemas.microsoft.com/office/drawing/2014/main" id="{00000000-0008-0000-5400-00002B000000}"/>
                </a:ext>
              </a:extLst>
            </xdr:cNvPr>
            <xdr:cNvSpPr/>
          </xdr:nvSpPr>
          <xdr:spPr>
            <a:xfrm>
              <a:off x="581211" y="81534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6" name="grp_Étape">
            <a:extLst>
              <a:ext uri="{FF2B5EF4-FFF2-40B4-BE49-F238E27FC236}">
                <a16:creationId xmlns:a16="http://schemas.microsoft.com/office/drawing/2014/main" id="{00000000-0008-0000-5400-000024000000}"/>
              </a:ext>
            </a:extLst>
          </xdr:cNvPr>
          <xdr:cNvGrpSpPr/>
        </xdr:nvGrpSpPr>
        <xdr:grpSpPr>
          <a:xfrm>
            <a:off x="561975" y="8458200"/>
            <a:ext cx="5229626" cy="596207"/>
            <a:chOff x="581211" y="8610600"/>
            <a:chExt cx="5195697" cy="596207"/>
          </a:xfrm>
        </xdr:grpSpPr>
        <xdr:sp macro="" textlink="">
          <xdr:nvSpPr>
            <xdr:cNvPr id="40" name="txt_Étape" descr="Nous avons ensuite ajouté une instruction SI pour calculer les frais de port, si ceux-ci s’appliquent. La cellule F35 contient la formule =SI(E35=&quot;Oui&quot;;SOMME(D28:D29)*1,25;0). Cette formule signifie ceci : « Si la cellule E35 est Oui, calculer la somme de la colonne Quantité du tableau ci-dessus, puis la multiplier par 1,25, sinon retourner 0 ».&#10;">
              <a:extLst>
                <a:ext uri="{FF2B5EF4-FFF2-40B4-BE49-F238E27FC236}">
                  <a16:creationId xmlns:a16="http://schemas.microsoft.com/office/drawing/2014/main" id="{00000000-0008-0000-5400-000028000000}"/>
                </a:ext>
              </a:extLst>
            </xdr:cNvPr>
            <xdr:cNvSpPr txBox="1"/>
          </xdr:nvSpPr>
          <xdr:spPr>
            <a:xfrm>
              <a:off x="998369" y="86525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Nous avons ensuite ajouté une instruction SI pour calculer les frais de port, si ceux-ci s’appliquent. La cellule F35 contient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=SI(E35="Oui";SOMME(D28:D29)*1,25;0).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formule signifie ceci : « Si la cellule E35 est Oui, calculer la somme de la colonne Quantité du tableau ci-dessus, puis la multiplier par 1,25, sinon retourner 0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1" name="shp_Étape" descr="2">
              <a:extLst>
                <a:ext uri="{FF2B5EF4-FFF2-40B4-BE49-F238E27FC236}">
                  <a16:creationId xmlns:a16="http://schemas.microsoft.com/office/drawing/2014/main" id="{00000000-0008-0000-5400-000029000000}"/>
                </a:ext>
              </a:extLst>
            </xdr:cNvPr>
            <xdr:cNvSpPr/>
          </xdr:nvSpPr>
          <xdr:spPr>
            <a:xfrm>
              <a:off x="581211" y="86106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7" name="grp_Étape">
            <a:extLst>
              <a:ext uri="{FF2B5EF4-FFF2-40B4-BE49-F238E27FC236}">
                <a16:creationId xmlns:a16="http://schemas.microsoft.com/office/drawing/2014/main" id="{00000000-0008-0000-5400-000025000000}"/>
              </a:ext>
            </a:extLst>
          </xdr:cNvPr>
          <xdr:cNvGrpSpPr/>
        </xdr:nvGrpSpPr>
        <xdr:grpSpPr>
          <a:xfrm>
            <a:off x="561975" y="9553575"/>
            <a:ext cx="5229626" cy="596207"/>
            <a:chOff x="581211" y="8791575"/>
            <a:chExt cx="5195697" cy="596207"/>
          </a:xfrm>
        </xdr:grpSpPr>
        <xdr:sp macro="" textlink="">
          <xdr:nvSpPr>
            <xdr:cNvPr id="38" name="txt_Étape" descr="Ensuite, dans la formule de la cellule F35, remplacez 1,25 par &quot;Frais de port&quot;. Lorsque vous commencez à taper les premières lettres, la fonction de correction automatique d’Excel affiche le terme pour vous. Appuyez alors sur Tab pour entrer ce terme. Il s’agit d’une plage nommée, que nous avons entrée à partir de Formules &gt; Définir un nom. Désormais, si vous souhaitez modifier vos frais de port, il vous suffira de les changer à un seul emplacement, et vous pourrez ensuite réutiliser le terme Frais de port n’importe où dans le classeur.&#10;&#10;">
              <a:extLst>
                <a:ext uri="{FF2B5EF4-FFF2-40B4-BE49-F238E27FC236}">
                  <a16:creationId xmlns:a16="http://schemas.microsoft.com/office/drawing/2014/main" id="{00000000-0008-0000-5400-000026000000}"/>
                </a:ext>
              </a:extLst>
            </xdr:cNvPr>
            <xdr:cNvSpPr txBox="1"/>
          </xdr:nvSpPr>
          <xdr:spPr>
            <a:xfrm>
              <a:off x="998369" y="883353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Ensuite, dans la formule de la cellule F35, remplacez 1,25 par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Frais de port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Lorsque vous commencez à taper les premières lettres, la fonction de correction automatique d’Excel affiche le terme pour vous. Appuyez alors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Tab</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entrer ce terme. Il s’agit d’une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nous avons entrée à partir de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Définir un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Désormais, si vous souhaitez modifier vos frais de port, il vous suffira de les changer à un seul emplacement, et vous pourrez ensuite réutiliser le terme Frais de port n’importe où dans le classeur.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9" name="shp_Étape" descr="3">
              <a:extLst>
                <a:ext uri="{FF2B5EF4-FFF2-40B4-BE49-F238E27FC236}">
                  <a16:creationId xmlns:a16="http://schemas.microsoft.com/office/drawing/2014/main" id="{00000000-0008-0000-5400-000027000000}"/>
                </a:ext>
              </a:extLst>
            </xdr:cNvPr>
            <xdr:cNvSpPr/>
          </xdr:nvSpPr>
          <xdr:spPr>
            <a:xfrm>
              <a:off x="581211" y="87915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552450</xdr:colOff>
      <xdr:row>57</xdr:row>
      <xdr:rowOff>0</xdr:rowOff>
    </xdr:from>
    <xdr:to>
      <xdr:col>1</xdr:col>
      <xdr:colOff>980459</xdr:colOff>
      <xdr:row>58</xdr:row>
      <xdr:rowOff>144949</xdr:rowOff>
    </xdr:to>
    <xdr:sp macro="" textlink="">
      <xdr:nvSpPr>
        <xdr:cNvPr id="44" name="BoutonPrécédent" descr="Revenir à la feuille précédente">
          <a:hlinkClick xmlns:r="http://schemas.openxmlformats.org/officeDocument/2006/relationships" r:id="rId10" tooltip="Cliquez ici pour revenir à la feuille précédente"/>
          <a:extLst>
            <a:ext uri="{FF2B5EF4-FFF2-40B4-BE49-F238E27FC236}">
              <a16:creationId xmlns:a16="http://schemas.microsoft.com/office/drawing/2014/main" id="{00000000-0008-0000-5400-00002C000000}"/>
            </a:ext>
          </a:extLst>
        </xdr:cNvPr>
        <xdr:cNvSpPr/>
      </xdr:nvSpPr>
      <xdr:spPr>
        <a:xfrm flipH="1">
          <a:off x="552450" y="1153477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3684072</xdr:colOff>
      <xdr:row>57</xdr:row>
      <xdr:rowOff>0</xdr:rowOff>
    </xdr:from>
    <xdr:to>
      <xdr:col>1</xdr:col>
      <xdr:colOff>4959806</xdr:colOff>
      <xdr:row>58</xdr:row>
      <xdr:rowOff>144949</xdr:rowOff>
    </xdr:to>
    <xdr:sp macro="" textlink="">
      <xdr:nvSpPr>
        <xdr:cNvPr id="45" name="BoutonSuivant" descr="Passer à la feuille suivante">
          <a:hlinkClick xmlns:r="http://schemas.openxmlformats.org/officeDocument/2006/relationships" r:id="rId1" tooltip="Cliquez ici pour revenir à la feuille précédente"/>
          <a:extLst>
            <a:ext uri="{FF2B5EF4-FFF2-40B4-BE49-F238E27FC236}">
              <a16:creationId xmlns:a16="http://schemas.microsoft.com/office/drawing/2014/main" id="{00000000-0008-0000-5400-00002D000000}"/>
            </a:ext>
          </a:extLst>
        </xdr:cNvPr>
        <xdr:cNvSpPr/>
      </xdr:nvSpPr>
      <xdr:spPr>
        <a:xfrm>
          <a:off x="4531797" y="1153477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oneCell">
    <xdr:from>
      <xdr:col>2</xdr:col>
      <xdr:colOff>419100</xdr:colOff>
      <xdr:row>49</xdr:row>
      <xdr:rowOff>28575</xdr:rowOff>
    </xdr:from>
    <xdr:to>
      <xdr:col>4</xdr:col>
      <xdr:colOff>409215</xdr:colOff>
      <xdr:row>60</xdr:row>
      <xdr:rowOff>142599</xdr:rowOff>
    </xdr:to>
    <xdr:pic>
      <xdr:nvPicPr>
        <xdr:cNvPr id="46" name="Image 1">
          <a:extLst>
            <a:ext uri="{FF2B5EF4-FFF2-40B4-BE49-F238E27FC236}">
              <a16:creationId xmlns:a16="http://schemas.microsoft.com/office/drawing/2014/main" id="{00000000-0008-0000-54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791325" y="10039350"/>
          <a:ext cx="2876190" cy="220952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333375</xdr:colOff>
      <xdr:row>0</xdr:row>
      <xdr:rowOff>361950</xdr:rowOff>
    </xdr:from>
    <xdr:to>
      <xdr:col>1</xdr:col>
      <xdr:colOff>5219700</xdr:colOff>
      <xdr:row>33</xdr:row>
      <xdr:rowOff>161925</xdr:rowOff>
    </xdr:to>
    <xdr:sp macro="" textlink="">
      <xdr:nvSpPr>
        <xdr:cNvPr id="2" name="txt_ArrièrePlanVisiteGuidée" descr="Arrière-plan">
          <a:extLst>
            <a:ext uri="{FF2B5EF4-FFF2-40B4-BE49-F238E27FC236}">
              <a16:creationId xmlns:a16="http://schemas.microsoft.com/office/drawing/2014/main" id="{00000000-0008-0000-5500-000002000000}"/>
            </a:ext>
          </a:extLst>
        </xdr:cNvPr>
        <xdr:cNvSpPr/>
      </xdr:nvSpPr>
      <xdr:spPr>
        <a:xfrm>
          <a:off x="333375" y="361950"/>
          <a:ext cx="5734050" cy="66579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574678</xdr:colOff>
      <xdr:row>0</xdr:row>
      <xdr:rowOff>457199</xdr:rowOff>
    </xdr:from>
    <xdr:to>
      <xdr:col>1</xdr:col>
      <xdr:colOff>4978397</xdr:colOff>
      <xdr:row>1</xdr:row>
      <xdr:rowOff>181041</xdr:rowOff>
    </xdr:to>
    <xdr:sp macro="" textlink="">
      <xdr:nvSpPr>
        <xdr:cNvPr id="3" name="txt_EnTêteVisiteGuidée" descr="RECHERCHEV">
          <a:extLst>
            <a:ext uri="{FF2B5EF4-FFF2-40B4-BE49-F238E27FC236}">
              <a16:creationId xmlns:a16="http://schemas.microsoft.com/office/drawing/2014/main" id="{00000000-0008-0000-5500-000003000000}"/>
            </a:ext>
          </a:extLst>
        </xdr:cNvPr>
        <xdr:cNvSpPr txBox="1"/>
      </xdr:nvSpPr>
      <xdr:spPr>
        <a:xfrm>
          <a:off x="574678" y="45719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a:t>
          </a:r>
        </a:p>
      </xdr:txBody>
    </xdr:sp>
    <xdr:clientData/>
  </xdr:twoCellAnchor>
  <xdr:twoCellAnchor>
    <xdr:from>
      <xdr:col>0</xdr:col>
      <xdr:colOff>576276</xdr:colOff>
      <xdr:row>2</xdr:row>
      <xdr:rowOff>76201</xdr:rowOff>
    </xdr:from>
    <xdr:to>
      <xdr:col>1</xdr:col>
      <xdr:colOff>4976799</xdr:colOff>
      <xdr:row>2</xdr:row>
      <xdr:rowOff>76201</xdr:rowOff>
    </xdr:to>
    <xdr:cxnSp macro="">
      <xdr:nvCxnSpPr>
        <xdr:cNvPr id="4" name="txt_VisiteGuidéeLigne1" descr="Ligne décorative">
          <a:extLst>
            <a:ext uri="{FF2B5EF4-FFF2-40B4-BE49-F238E27FC236}">
              <a16:creationId xmlns:a16="http://schemas.microsoft.com/office/drawing/2014/main" id="{00000000-0008-0000-5500-000004000000}"/>
            </a:ext>
          </a:extLst>
        </xdr:cNvPr>
        <xdr:cNvCxnSpPr>
          <a:cxnSpLocks/>
        </xdr:cNvCxnSpPr>
      </xdr:nvCxnSpPr>
      <xdr:spPr>
        <a:xfrm>
          <a:off x="576276" y="102870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576276</xdr:colOff>
      <xdr:row>28</xdr:row>
      <xdr:rowOff>168779</xdr:rowOff>
    </xdr:from>
    <xdr:to>
      <xdr:col>1</xdr:col>
      <xdr:colOff>4976799</xdr:colOff>
      <xdr:row>28</xdr:row>
      <xdr:rowOff>168779</xdr:rowOff>
    </xdr:to>
    <xdr:cxnSp macro="">
      <xdr:nvCxnSpPr>
        <xdr:cNvPr id="5" name="txt_VisiteGuidéeLigne2" descr="Ligne décorative">
          <a:extLst>
            <a:ext uri="{FF2B5EF4-FFF2-40B4-BE49-F238E27FC236}">
              <a16:creationId xmlns:a16="http://schemas.microsoft.com/office/drawing/2014/main" id="{00000000-0008-0000-5500-000005000000}"/>
            </a:ext>
          </a:extLst>
        </xdr:cNvPr>
        <xdr:cNvCxnSpPr>
          <a:cxnSpLocks/>
        </xdr:cNvCxnSpPr>
      </xdr:nvCxnSpPr>
      <xdr:spPr>
        <a:xfrm>
          <a:off x="576276" y="6074279"/>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571663</xdr:colOff>
      <xdr:row>2</xdr:row>
      <xdr:rowOff>109616</xdr:rowOff>
    </xdr:from>
    <xdr:to>
      <xdr:col>1</xdr:col>
      <xdr:colOff>4975382</xdr:colOff>
      <xdr:row>5</xdr:row>
      <xdr:rowOff>23958</xdr:rowOff>
    </xdr:to>
    <xdr:sp macro="" textlink="">
      <xdr:nvSpPr>
        <xdr:cNvPr id="6" name="txt_IntroVisiteGuidée" descr="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10;&#10;">
          <a:extLst>
            <a:ext uri="{FF2B5EF4-FFF2-40B4-BE49-F238E27FC236}">
              <a16:creationId xmlns:a16="http://schemas.microsoft.com/office/drawing/2014/main" id="{00000000-0008-0000-5500-000006000000}"/>
            </a:ext>
          </a:extLst>
        </xdr:cNvPr>
        <xdr:cNvSpPr txBox="1"/>
      </xdr:nvSpPr>
      <xdr:spPr>
        <a:xfrm>
          <a:off x="571663" y="1062116"/>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561975</xdr:colOff>
      <xdr:row>20</xdr:row>
      <xdr:rowOff>185713</xdr:rowOff>
    </xdr:from>
    <xdr:to>
      <xdr:col>1</xdr:col>
      <xdr:colOff>4943876</xdr:colOff>
      <xdr:row>24</xdr:row>
      <xdr:rowOff>19920</xdr:rowOff>
    </xdr:to>
    <xdr:grpSp>
      <xdr:nvGrpSpPr>
        <xdr:cNvPr id="7" name="Groupe 2">
          <a:extLst>
            <a:ext uri="{FF2B5EF4-FFF2-40B4-BE49-F238E27FC236}">
              <a16:creationId xmlns:a16="http://schemas.microsoft.com/office/drawing/2014/main" id="{00000000-0008-0000-5500-000007000000}"/>
            </a:ext>
          </a:extLst>
        </xdr:cNvPr>
        <xdr:cNvGrpSpPr/>
      </xdr:nvGrpSpPr>
      <xdr:grpSpPr>
        <a:xfrm>
          <a:off x="561975" y="4567213"/>
          <a:ext cx="5229626" cy="596207"/>
          <a:chOff x="523875" y="4357663"/>
          <a:chExt cx="5220101" cy="596207"/>
        </a:xfrm>
      </xdr:grpSpPr>
      <xdr:sp macro="" textlink="">
        <xdr:nvSpPr>
          <xdr:cNvPr id="8" name="txt_Étape" descr="Dans la cellule D22, entrez =RECHERCHEV(C22,C17:D20,2,FAUX). Pour l’article Pommes, la bonne réponse est 50. RECHERCHEV a recherché l’article Pommes puis, après l’avoir trouvé, est passé à la colonne de droite et a renvoyé le nombre correspondant.&#10;&#10;">
            <a:extLst>
              <a:ext uri="{FF2B5EF4-FFF2-40B4-BE49-F238E27FC236}">
                <a16:creationId xmlns:a16="http://schemas.microsoft.com/office/drawing/2014/main" id="{00000000-0008-0000-5500-000008000000}"/>
              </a:ext>
            </a:extLst>
          </xdr:cNvPr>
          <xdr:cNvSpPr txBox="1"/>
        </xdr:nvSpPr>
        <xdr:spPr>
          <a:xfrm>
            <a:off x="981857" y="4399621"/>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D22,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=RECHERCHEV(C22;C17:D20;2;FAUX)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l’article Pommes, la bonne réponse est 50. RECHERCHEV a recherché l’article Pommes puis, après l’avoir trouvé, est passé à la colonne de droite et a renvoyé le nombre correspondant.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00000000-0008-0000-5500-000009000000}"/>
              </a:ext>
            </a:extLst>
          </xdr:cNvPr>
          <xdr:cNvSpPr/>
        </xdr:nvSpPr>
        <xdr:spPr>
          <a:xfrm>
            <a:off x="561975" y="43576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561975</xdr:colOff>
      <xdr:row>25</xdr:row>
      <xdr:rowOff>138088</xdr:rowOff>
    </xdr:from>
    <xdr:to>
      <xdr:col>1</xdr:col>
      <xdr:colOff>4943876</xdr:colOff>
      <xdr:row>28</xdr:row>
      <xdr:rowOff>162795</xdr:rowOff>
    </xdr:to>
    <xdr:grpSp>
      <xdr:nvGrpSpPr>
        <xdr:cNvPr id="10" name="Groupe 1">
          <a:extLst>
            <a:ext uri="{FF2B5EF4-FFF2-40B4-BE49-F238E27FC236}">
              <a16:creationId xmlns:a16="http://schemas.microsoft.com/office/drawing/2014/main" id="{00000000-0008-0000-5500-00000A000000}"/>
            </a:ext>
          </a:extLst>
        </xdr:cNvPr>
        <xdr:cNvGrpSpPr/>
      </xdr:nvGrpSpPr>
      <xdr:grpSpPr>
        <a:xfrm>
          <a:off x="561975" y="5472088"/>
          <a:ext cx="5229626" cy="596207"/>
          <a:chOff x="523875" y="5072038"/>
          <a:chExt cx="5220101" cy="596207"/>
        </a:xfrm>
      </xdr:grpSpPr>
      <xdr:sp macro="" textlink="">
        <xdr:nvSpPr>
          <xdr:cNvPr id="11" name="txt_Étape" descr="Faites maintenant un essai avec la section Viande, à la cellule G22. Vous devez obtenir la formule suivante : =RECHERCHEV(F22,F17:G20,2,FAUX).&#10;&#10;">
            <a:extLst>
              <a:ext uri="{FF2B5EF4-FFF2-40B4-BE49-F238E27FC236}">
                <a16:creationId xmlns:a16="http://schemas.microsoft.com/office/drawing/2014/main" id="{00000000-0008-0000-5500-00000B000000}"/>
              </a:ext>
            </a:extLst>
          </xdr:cNvPr>
          <xdr:cNvSpPr txBox="1"/>
        </xdr:nvSpPr>
        <xdr:spPr>
          <a:xfrm>
            <a:off x="981857" y="5113996"/>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Faites maintenant un essai avec la section Viande, à la cellule G22. Vous devez obtenir la formule suivante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=RECHERCHEV(F22;F17:G20;2;FAUX)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2">
            <a:extLst>
              <a:ext uri="{FF2B5EF4-FFF2-40B4-BE49-F238E27FC236}">
                <a16:creationId xmlns:a16="http://schemas.microsoft.com/office/drawing/2014/main" id="{00000000-0008-0000-5500-00000C000000}"/>
              </a:ext>
            </a:extLst>
          </xdr:cNvPr>
          <xdr:cNvSpPr/>
        </xdr:nvSpPr>
        <xdr:spPr>
          <a:xfrm>
            <a:off x="561975" y="5072038"/>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1</xdr:col>
      <xdr:colOff>3684636</xdr:colOff>
      <xdr:row>29</xdr:row>
      <xdr:rowOff>166663</xdr:rowOff>
    </xdr:from>
    <xdr:to>
      <xdr:col>1</xdr:col>
      <xdr:colOff>4959806</xdr:colOff>
      <xdr:row>31</xdr:row>
      <xdr:rowOff>121112</xdr:rowOff>
    </xdr:to>
    <xdr:sp macro="" textlink="">
      <xdr:nvSpPr>
        <xdr:cNvPr id="13"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00000000-0008-0000-5500-00000D000000}"/>
            </a:ext>
          </a:extLst>
        </xdr:cNvPr>
        <xdr:cNvSpPr/>
      </xdr:nvSpPr>
      <xdr:spPr>
        <a:xfrm>
          <a:off x="4532361" y="6262663"/>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1</xdr:col>
      <xdr:colOff>5470014</xdr:colOff>
      <xdr:row>22</xdr:row>
      <xdr:rowOff>40290</xdr:rowOff>
    </xdr:from>
    <xdr:to>
      <xdr:col>6</xdr:col>
      <xdr:colOff>774188</xdr:colOff>
      <xdr:row>28</xdr:row>
      <xdr:rowOff>122966</xdr:rowOff>
    </xdr:to>
    <xdr:grpSp>
      <xdr:nvGrpSpPr>
        <xdr:cNvPr id="14" name="Groupe 107">
          <a:extLst>
            <a:ext uri="{FF2B5EF4-FFF2-40B4-BE49-F238E27FC236}">
              <a16:creationId xmlns:a16="http://schemas.microsoft.com/office/drawing/2014/main" id="{00000000-0008-0000-5500-00000E000000}"/>
            </a:ext>
          </a:extLst>
        </xdr:cNvPr>
        <xdr:cNvGrpSpPr/>
      </xdr:nvGrpSpPr>
      <xdr:grpSpPr>
        <a:xfrm>
          <a:off x="6317739" y="4802790"/>
          <a:ext cx="3638549" cy="1225676"/>
          <a:chOff x="6315744" y="2116740"/>
          <a:chExt cx="3297913" cy="1225676"/>
        </a:xfrm>
      </xdr:grpSpPr>
      <xdr:sp macro="" textlink="">
        <xdr:nvSpPr>
          <xdr:cNvPr id="15" name="Étape" descr="EXPÉRIMENTEZ&#10;Essayez de sélectionner différents éléments dans les listes déroulantes. Vous verrez alors que les cellules de résultat affichent instantanément de nouvelles valeurs.&#10;">
            <a:extLst>
              <a:ext uri="{FF2B5EF4-FFF2-40B4-BE49-F238E27FC236}">
                <a16:creationId xmlns:a16="http://schemas.microsoft.com/office/drawing/2014/main" id="{00000000-0008-0000-5500-00000F000000}"/>
              </a:ext>
            </a:extLst>
          </xdr:cNvPr>
          <xdr:cNvSpPr txBox="1"/>
        </xdr:nvSpPr>
        <xdr:spPr>
          <a:xfrm>
            <a:off x="6570375" y="2394314"/>
            <a:ext cx="3043282"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Essayez de sélectionner</a:t>
            </a:r>
            <a:r>
              <a:rPr lang="fr" sz="1100" kern="0" baseline="0">
                <a:solidFill>
                  <a:schemeClr val="bg2">
                    <a:lumMod val="25000"/>
                  </a:schemeClr>
                </a:solidFill>
                <a:latin typeface="+mn-lt"/>
                <a:ea typeface="Segoe UI" pitchFamily="34" charset="0"/>
                <a:cs typeface="Segoe UI Light" panose="020B0502040204020203" pitchFamily="34" charset="0"/>
              </a:rPr>
              <a:t> différents éléments dans les listes déroulantes. Vous verrez alors que les cellules de résultat affichent instantanément de nouvelles valeurs.</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grpSp>
        <xdr:nvGrpSpPr>
          <xdr:cNvPr id="16" name="Groupe 109">
            <a:extLst>
              <a:ext uri="{FF2B5EF4-FFF2-40B4-BE49-F238E27FC236}">
                <a16:creationId xmlns:a16="http://schemas.microsoft.com/office/drawing/2014/main" id="{00000000-0008-0000-5500-000010000000}"/>
              </a:ext>
            </a:extLst>
          </xdr:cNvPr>
          <xdr:cNvGrpSpPr/>
        </xdr:nvGrpSpPr>
        <xdr:grpSpPr>
          <a:xfrm>
            <a:off x="6315744" y="2116740"/>
            <a:ext cx="873764" cy="377476"/>
            <a:chOff x="6388583" y="2189579"/>
            <a:chExt cx="873764" cy="377476"/>
          </a:xfrm>
        </xdr:grpSpPr>
        <xdr:sp macro="" textlink="">
          <xdr:nvSpPr>
            <xdr:cNvPr id="18" name="Forme libre : Forme 111" descr="Ligne d’accolade">
              <a:extLst>
                <a:ext uri="{FF2B5EF4-FFF2-40B4-BE49-F238E27FC236}">
                  <a16:creationId xmlns:a16="http://schemas.microsoft.com/office/drawing/2014/main" id="{00000000-0008-0000-5500-000012000000}"/>
                </a:ext>
              </a:extLst>
            </xdr:cNvPr>
            <xdr:cNvSpPr/>
          </xdr:nvSpPr>
          <xdr:spPr>
            <a:xfrm rot="5400000">
              <a:off x="6989563" y="2111841"/>
              <a:ext cx="165098" cy="380470"/>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19" name="Forme libre : Forme 112" descr="Ligne d’accolade">
              <a:extLst>
                <a:ext uri="{FF2B5EF4-FFF2-40B4-BE49-F238E27FC236}">
                  <a16:creationId xmlns:a16="http://schemas.microsoft.com/office/drawing/2014/main" id="{00000000-0008-0000-5500-000013000000}"/>
                </a:ext>
              </a:extLst>
            </xdr:cNvPr>
            <xdr:cNvSpPr/>
          </xdr:nvSpPr>
          <xdr:spPr>
            <a:xfrm rot="16200000" flipH="1">
              <a:off x="6495409" y="2082753"/>
              <a:ext cx="167085" cy="380737"/>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0" name="Arc 113">
              <a:extLst>
                <a:ext uri="{FF2B5EF4-FFF2-40B4-BE49-F238E27FC236}">
                  <a16:creationId xmlns:a16="http://schemas.microsoft.com/office/drawing/2014/main" id="{00000000-0008-0000-5500-000014000000}"/>
                </a:ext>
              </a:extLst>
            </xdr:cNvPr>
            <xdr:cNvSpPr/>
          </xdr:nvSpPr>
          <xdr:spPr>
            <a:xfrm>
              <a:off x="6686535" y="2359878"/>
              <a:ext cx="150831"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1" name="Arc 114">
              <a:extLst>
                <a:ext uri="{FF2B5EF4-FFF2-40B4-BE49-F238E27FC236}">
                  <a16:creationId xmlns:a16="http://schemas.microsoft.com/office/drawing/2014/main" id="{00000000-0008-0000-5500-000015000000}"/>
                </a:ext>
              </a:extLst>
            </xdr:cNvPr>
            <xdr:cNvSpPr/>
          </xdr:nvSpPr>
          <xdr:spPr>
            <a:xfrm flipH="1">
              <a:off x="6844223" y="2370187"/>
              <a:ext cx="137120" cy="182150"/>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17" name="Graphisme 96" descr="Flacon">
            <a:extLst>
              <a:ext uri="{FF2B5EF4-FFF2-40B4-BE49-F238E27FC236}">
                <a16:creationId xmlns:a16="http://schemas.microsoft.com/office/drawing/2014/main" id="{00000000-0008-0000-5500-00001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370551" y="2499089"/>
            <a:ext cx="331088" cy="368300"/>
          </a:xfrm>
          <a:prstGeom prst="rect">
            <a:avLst/>
          </a:prstGeom>
        </xdr:spPr>
      </xdr:pic>
    </xdr:grpSp>
    <xdr:clientData/>
  </xdr:twoCellAnchor>
  <xdr:twoCellAnchor editAs="absolute">
    <xdr:from>
      <xdr:col>0</xdr:col>
      <xdr:colOff>666750</xdr:colOff>
      <xdr:row>29</xdr:row>
      <xdr:rowOff>166662</xdr:rowOff>
    </xdr:from>
    <xdr:to>
      <xdr:col>1</xdr:col>
      <xdr:colOff>2560307</xdr:colOff>
      <xdr:row>33</xdr:row>
      <xdr:rowOff>88662</xdr:rowOff>
    </xdr:to>
    <xdr:sp macro="" textlink="">
      <xdr:nvSpPr>
        <xdr:cNvPr id="22" name="btn_Poursuivre" descr="Poursuivez votre lecture pour plus d’informations">
          <a:hlinkClick xmlns:r="http://schemas.openxmlformats.org/officeDocument/2006/relationships" r:id="rId4"/>
          <a:extLst>
            <a:ext uri="{FF2B5EF4-FFF2-40B4-BE49-F238E27FC236}">
              <a16:creationId xmlns:a16="http://schemas.microsoft.com/office/drawing/2014/main" id="{00000000-0008-0000-5500-000016000000}"/>
            </a:ext>
          </a:extLst>
        </xdr:cNvPr>
        <xdr:cNvSpPr/>
      </xdr:nvSpPr>
      <xdr:spPr>
        <a:xfrm>
          <a:off x="666750" y="6262662"/>
          <a:ext cx="2741282"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333375</xdr:colOff>
      <xdr:row>34</xdr:row>
      <xdr:rowOff>66647</xdr:rowOff>
    </xdr:from>
    <xdr:to>
      <xdr:col>1</xdr:col>
      <xdr:colOff>5219700</xdr:colOff>
      <xdr:row>66</xdr:row>
      <xdr:rowOff>28575</xdr:rowOff>
    </xdr:to>
    <xdr:grpSp>
      <xdr:nvGrpSpPr>
        <xdr:cNvPr id="23" name="Groupe 116">
          <a:extLst>
            <a:ext uri="{FF2B5EF4-FFF2-40B4-BE49-F238E27FC236}">
              <a16:creationId xmlns:a16="http://schemas.microsoft.com/office/drawing/2014/main" id="{00000000-0008-0000-5500-000017000000}"/>
            </a:ext>
          </a:extLst>
        </xdr:cNvPr>
        <xdr:cNvGrpSpPr/>
      </xdr:nvGrpSpPr>
      <xdr:grpSpPr>
        <a:xfrm>
          <a:off x="333375" y="7115147"/>
          <a:ext cx="5734050" cy="6057928"/>
          <a:chOff x="381000" y="6619847"/>
          <a:chExt cx="5734050" cy="6057928"/>
        </a:xfrm>
      </xdr:grpSpPr>
      <xdr:sp macro="" textlink="">
        <xdr:nvSpPr>
          <xdr:cNvPr id="24" name="txt_ArrièrePlanVisiteGuidée" descr="Arrière-plan">
            <a:extLst>
              <a:ext uri="{FF2B5EF4-FFF2-40B4-BE49-F238E27FC236}">
                <a16:creationId xmlns:a16="http://schemas.microsoft.com/office/drawing/2014/main" id="{00000000-0008-0000-5500-000018000000}"/>
              </a:ext>
            </a:extLst>
          </xdr:cNvPr>
          <xdr:cNvSpPr/>
        </xdr:nvSpPr>
        <xdr:spPr>
          <a:xfrm>
            <a:off x="381000" y="6619847"/>
            <a:ext cx="5734050" cy="605792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25" name="txt_EnTêteVisiteGuidée" descr="RECHERCHEV et #N/A">
            <a:extLst>
              <a:ext uri="{FF2B5EF4-FFF2-40B4-BE49-F238E27FC236}">
                <a16:creationId xmlns:a16="http://schemas.microsoft.com/office/drawing/2014/main" id="{00000000-0008-0000-5500-000019000000}"/>
              </a:ext>
            </a:extLst>
          </xdr:cNvPr>
          <xdr:cNvSpPr txBox="1"/>
        </xdr:nvSpPr>
        <xdr:spPr>
          <a:xfrm>
            <a:off x="622303" y="6715096"/>
            <a:ext cx="5251444" cy="57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 et #N/A</a:t>
            </a:r>
          </a:p>
        </xdr:txBody>
      </xdr:sp>
      <xdr:cxnSp macro="">
        <xdr:nvCxnSpPr>
          <xdr:cNvPr id="26" name="txt_VisiteGuidéeLigne1" descr="Ligne décorative">
            <a:extLst>
              <a:ext uri="{FF2B5EF4-FFF2-40B4-BE49-F238E27FC236}">
                <a16:creationId xmlns:a16="http://schemas.microsoft.com/office/drawing/2014/main" id="{00000000-0008-0000-5500-00001A000000}"/>
              </a:ext>
            </a:extLst>
          </xdr:cNvPr>
          <xdr:cNvCxnSpPr>
            <a:cxnSpLocks/>
          </xdr:cNvCxnSpPr>
        </xdr:nvCxnSpPr>
        <xdr:spPr>
          <a:xfrm>
            <a:off x="623901" y="728659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7" name="txt_VisiteGuidéeLigne2" descr="Ligne décorative">
            <a:extLst>
              <a:ext uri="{FF2B5EF4-FFF2-40B4-BE49-F238E27FC236}">
                <a16:creationId xmlns:a16="http://schemas.microsoft.com/office/drawing/2014/main" id="{00000000-0008-0000-5500-00001B000000}"/>
              </a:ext>
            </a:extLst>
          </xdr:cNvPr>
          <xdr:cNvCxnSpPr>
            <a:cxnSpLocks/>
          </xdr:cNvCxnSpPr>
        </xdr:nvCxnSpPr>
        <xdr:spPr>
          <a:xfrm>
            <a:off x="623901" y="12032163"/>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txt_IntroVisiteGuidée" descr="Parfois, la fonction RECHERCHEV ne trouve pas ce que vous recherchez et renvoie une erreur (#N/A). Cette erreur peut être due à l’une des deux causes suivantes : la valeur recherchée n’existe pas ou la cellule de référence ne comporte encore aucune valeur.&#10;&#10;">
            <a:extLst>
              <a:ext uri="{FF2B5EF4-FFF2-40B4-BE49-F238E27FC236}">
                <a16:creationId xmlns:a16="http://schemas.microsoft.com/office/drawing/2014/main" id="{00000000-0008-0000-5500-00001C000000}"/>
              </a:ext>
            </a:extLst>
          </xdr:cNvPr>
          <xdr:cNvSpPr txBox="1"/>
        </xdr:nvSpPr>
        <xdr:spPr>
          <a:xfrm>
            <a:off x="619288" y="7320013"/>
            <a:ext cx="5251444" cy="57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Parfois, la fonction RECHERCHEV ne trouve pas ce que vous recherchez et renvoie une erreur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Cette erreur peut être due à l’une des deux causes suivantes : la valeur recherchée n’existe pas ou la cellule de référence ne comporte encore aucune valeur.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29" name="grp_Étape">
            <a:extLst>
              <a:ext uri="{FF2B5EF4-FFF2-40B4-BE49-F238E27FC236}">
                <a16:creationId xmlns:a16="http://schemas.microsoft.com/office/drawing/2014/main" id="{00000000-0008-0000-5500-00001D000000}"/>
              </a:ext>
            </a:extLst>
          </xdr:cNvPr>
          <xdr:cNvGrpSpPr/>
        </xdr:nvGrpSpPr>
        <xdr:grpSpPr>
          <a:xfrm>
            <a:off x="619125" y="8162897"/>
            <a:ext cx="5353050" cy="847753"/>
            <a:chOff x="562285" y="7877175"/>
            <a:chExt cx="5318320" cy="847753"/>
          </a:xfrm>
        </xdr:grpSpPr>
        <xdr:sp macro="" textlink="">
          <xdr:nvSpPr>
            <xdr:cNvPr id="33" name="txt_Étape" descr="Si vous savez que la valeur recherchée existe et souhaitez masquer l’erreur lorsque la cellule de recherche est vide, vous pouvez utiliser une instruction SI. Nous allons encapsuler la formule RECHERCHEV de la cellule D43 comme ceci :&#10;&#10;=SI(C43=&quot;&quot;,&quot;&quot;,RECHERCHEV(C43,C37:D41,2,FAUX))&#10;&#10;Cette formule signifie : si la cellule C43 n’est égale à rien (&quot;&quot;), ne rien renvoyer, sinon renvoyer les résultats de la fonction RECHERCHEV. Notez que nous avons ajouté une deuxième parenthèse fermante à la fin de la formule. Celle-ci ferme l’instruction SI.&#10;&#10;">
              <a:extLst>
                <a:ext uri="{FF2B5EF4-FFF2-40B4-BE49-F238E27FC236}">
                  <a16:creationId xmlns:a16="http://schemas.microsoft.com/office/drawing/2014/main" id="{00000000-0008-0000-5500-000021000000}"/>
                </a:ext>
              </a:extLst>
            </xdr:cNvPr>
            <xdr:cNvSpPr txBox="1"/>
          </xdr:nvSpPr>
          <xdr:spPr>
            <a:xfrm>
              <a:off x="979442" y="7919133"/>
              <a:ext cx="4901163" cy="805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savez que la valeur recherchée existe et souhaitez masquer l’erreur lorsque la cellule de recherche est vide, vous pouvez utiliser une instruction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allons encapsuler la formule RECHERCHEV de la cellule D43 comme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=SI(C43="";"";RECHERCHEV(C43;C37:D41;2;FAUX))</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Cette formule signifie : « Si la cellule C43 n’est égale à rien (""), ne rien renvoyer, sinon renvoyer les résultats de la fonction RECHERCHEV ». Notez que nous avons ajouté une deuxième parenthèse fermante à la fin de la formule. Celle-ci ferme l’instruction SI.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4" name="shp_Étape" descr="1">
              <a:extLst>
                <a:ext uri="{FF2B5EF4-FFF2-40B4-BE49-F238E27FC236}">
                  <a16:creationId xmlns:a16="http://schemas.microsoft.com/office/drawing/2014/main" id="{00000000-0008-0000-5500-000022000000}"/>
                </a:ext>
              </a:extLst>
            </xdr:cNvPr>
            <xdr:cNvSpPr/>
          </xdr:nvSpPr>
          <xdr:spPr>
            <a:xfrm>
              <a:off x="562285" y="78771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0" name="Groupe 123">
            <a:extLst>
              <a:ext uri="{FF2B5EF4-FFF2-40B4-BE49-F238E27FC236}">
                <a16:creationId xmlns:a16="http://schemas.microsoft.com/office/drawing/2014/main" id="{00000000-0008-0000-5500-00001E000000}"/>
              </a:ext>
            </a:extLst>
          </xdr:cNvPr>
          <xdr:cNvGrpSpPr/>
        </xdr:nvGrpSpPr>
        <xdr:grpSpPr>
          <a:xfrm>
            <a:off x="619125" y="10296497"/>
            <a:ext cx="5229624" cy="1619278"/>
            <a:chOff x="11201400" y="4067175"/>
            <a:chExt cx="5229624" cy="1619278"/>
          </a:xfrm>
        </xdr:grpSpPr>
        <xdr:sp macro="" textlink="">
          <xdr:nvSpPr>
            <xdr:cNvPr id="31" name="txt_Étape" descr="Si vous n’êtes pas sûr de l’existence de la valeur recherchée mais que vous souhaitez malgré tout supprimer l’erreur #N/A, vous pouvez utiliser une fonction de gestion d’erreur SIERREUR à la cellule G43 : =SIERREUR(RECHERCHEV(F43,F37:G41,2,FAUX),&quot;&quot;). La fonction SIERREUR signifie ceci : si la fonction RECHERCHEV renvoie un résultat valide, l’afficher, sinon ne rien afficher (&quot;&quot;). Nous n’avons ici rien affiché (&quot;&quot;), mais vous pouvez également utiliser des chiffres (0,1, 2, etc.) ou du texte (par exemple, « La formule est incorrecte »).&#10;&#10;">
              <a:extLst>
                <a:ext uri="{FF2B5EF4-FFF2-40B4-BE49-F238E27FC236}">
                  <a16:creationId xmlns:a16="http://schemas.microsoft.com/office/drawing/2014/main" id="{00000000-0008-0000-5500-00001F000000}"/>
                </a:ext>
              </a:extLst>
            </xdr:cNvPr>
            <xdr:cNvSpPr txBox="1"/>
          </xdr:nvSpPr>
          <xdr:spPr>
            <a:xfrm>
              <a:off x="11621281" y="4156758"/>
              <a:ext cx="4809743" cy="1529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n’êtes pas sûr de l’existence de la valeur recherchée mais que vous souhaitez malgré tout supprimer l’erreur #N/A, vous pouvez utiliser une fonction de gestion d’erreur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à la cellule G43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=SIERREUR(RECHERCHEV(F43;F37:G41;2;FAUX);"")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solidFill>
                    <a:schemeClr val="tx1">
                      <a:lumMod val="75000"/>
                      <a:lumOff val="25000"/>
                    </a:schemeClr>
                  </a:solidFill>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signifie ceci : « Si la fonction RECHERCHEV renvoie un résultat valide, l’afficher, sinon ne rien afficher ("") ». Nous n’avons ici rien affiché (""), mais vous pouvez également utiliser des chiffres (0,1, 2, etc.) ou du texte (par exemple, « La formule est incorrecte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2" name="shp_Étape" descr="2">
              <a:extLst>
                <a:ext uri="{FF2B5EF4-FFF2-40B4-BE49-F238E27FC236}">
                  <a16:creationId xmlns:a16="http://schemas.microsoft.com/office/drawing/2014/main" id="{00000000-0008-0000-5500-000020000000}"/>
                </a:ext>
              </a:extLst>
            </xdr:cNvPr>
            <xdr:cNvSpPr/>
          </xdr:nvSpPr>
          <xdr:spPr>
            <a:xfrm>
              <a:off x="11201400" y="40671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571500</xdr:colOff>
      <xdr:row>63</xdr:row>
      <xdr:rowOff>123797</xdr:rowOff>
    </xdr:from>
    <xdr:to>
      <xdr:col>1</xdr:col>
      <xdr:colOff>998945</xdr:colOff>
      <xdr:row>65</xdr:row>
      <xdr:rowOff>78246</xdr:rowOff>
    </xdr:to>
    <xdr:sp macro="" textlink="">
      <xdr:nvSpPr>
        <xdr:cNvPr id="35" name="BoutonPrécédent" descr="Revenir à la feuille précédente">
          <a:hlinkClick xmlns:r="http://schemas.openxmlformats.org/officeDocument/2006/relationships" r:id="rId5" tooltip="Cliquez ici pour revenir à la feuille précédente"/>
          <a:extLst>
            <a:ext uri="{FF2B5EF4-FFF2-40B4-BE49-F238E27FC236}">
              <a16:creationId xmlns:a16="http://schemas.microsoft.com/office/drawing/2014/main" id="{00000000-0008-0000-5500-000023000000}"/>
            </a:ext>
          </a:extLst>
        </xdr:cNvPr>
        <xdr:cNvSpPr/>
      </xdr:nvSpPr>
      <xdr:spPr>
        <a:xfrm flipH="1">
          <a:off x="571500" y="126967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3665586</xdr:colOff>
      <xdr:row>63</xdr:row>
      <xdr:rowOff>123797</xdr:rowOff>
    </xdr:from>
    <xdr:to>
      <xdr:col>1</xdr:col>
      <xdr:colOff>4940756</xdr:colOff>
      <xdr:row>65</xdr:row>
      <xdr:rowOff>78246</xdr:rowOff>
    </xdr:to>
    <xdr:sp macro="" textlink="">
      <xdr:nvSpPr>
        <xdr:cNvPr id="36" name="BoutonSuivant" descr="Passer à la feuille suivante">
          <a:hlinkClick xmlns:r="http://schemas.openxmlformats.org/officeDocument/2006/relationships" r:id="rId1" tooltip="Cliquez ici pour revenir à la feuille précédente"/>
          <a:extLst>
            <a:ext uri="{FF2B5EF4-FFF2-40B4-BE49-F238E27FC236}">
              <a16:creationId xmlns:a16="http://schemas.microsoft.com/office/drawing/2014/main" id="{00000000-0008-0000-5500-000024000000}"/>
            </a:ext>
          </a:extLst>
        </xdr:cNvPr>
        <xdr:cNvSpPr/>
      </xdr:nvSpPr>
      <xdr:spPr>
        <a:xfrm>
          <a:off x="4513311" y="126967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3</xdr:col>
      <xdr:colOff>428626</xdr:colOff>
      <xdr:row>43</xdr:row>
      <xdr:rowOff>76208</xdr:rowOff>
    </xdr:from>
    <xdr:to>
      <xdr:col>9</xdr:col>
      <xdr:colOff>285751</xdr:colOff>
      <xdr:row>52</xdr:row>
      <xdr:rowOff>130186</xdr:rowOff>
    </xdr:to>
    <xdr:grpSp>
      <xdr:nvGrpSpPr>
        <xdr:cNvPr id="37" name="DÉTAIL IMPORTANT" descr="DÉTAIL IMPORTANT&#10;&#10;">
          <a:extLst>
            <a:ext uri="{FF2B5EF4-FFF2-40B4-BE49-F238E27FC236}">
              <a16:creationId xmlns:a16="http://schemas.microsoft.com/office/drawing/2014/main" id="{00000000-0008-0000-5500-000025000000}"/>
            </a:ext>
          </a:extLst>
        </xdr:cNvPr>
        <xdr:cNvGrpSpPr/>
      </xdr:nvGrpSpPr>
      <xdr:grpSpPr>
        <a:xfrm>
          <a:off x="7686676" y="8839208"/>
          <a:ext cx="3848100" cy="1768478"/>
          <a:chOff x="6788150" y="10960177"/>
          <a:chExt cx="3989022" cy="1708075"/>
        </a:xfrm>
      </xdr:grpSpPr>
      <xdr:sp macro="" textlink="">
        <xdr:nvSpPr>
          <xdr:cNvPr id="38" name="Instruction" descr="DÉTAIL IMPORTANT&#10;La fonction SIERREUR 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10;&#10;En règle générale, il est préférable de ne pas ajouter de gestionnaires d’erreurs à vos formules tant que vous n’êtes pas absolument certain qu’elles fonctionnent correctement.&#10;">
            <a:extLst>
              <a:ext uri="{FF2B5EF4-FFF2-40B4-BE49-F238E27FC236}">
                <a16:creationId xmlns:a16="http://schemas.microsoft.com/office/drawing/2014/main" id="{00000000-0008-0000-5500-000026000000}"/>
              </a:ext>
            </a:extLst>
          </xdr:cNvPr>
          <xdr:cNvSpPr txBox="1"/>
        </xdr:nvSpPr>
        <xdr:spPr>
          <a:xfrm>
            <a:off x="7073899" y="11363327"/>
            <a:ext cx="3703273"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a:t>La fonction </a:t>
            </a:r>
            <a:r>
              <a:rPr lang="fr" sz="1100" b="1" i="0" kern="1200" baseline="0">
                <a:solidFill>
                  <a:schemeClr val="dk1"/>
                </a:solidFill>
                <a:effectLst/>
                <a:latin typeface="+mn-lt"/>
                <a:ea typeface="+mn-ea"/>
                <a:cs typeface="+mn-cs"/>
              </a:rPr>
              <a:t>SIERREUR</a:t>
            </a:r>
            <a:r>
              <a:rPr lang="fr" sz="1100" b="0" i="0" kern="1200" baseline="0">
                <a:solidFill>
                  <a:schemeClr val="dk1"/>
                </a:solidFill>
                <a:effectLst/>
                <a:latin typeface="+mn-lt"/>
                <a:ea typeface="+mn-ea"/>
                <a:cs typeface="+mn-cs"/>
              </a:rPr>
              <a:t> 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En règle générale, il est préférable de ne pas ajouter de gestionnaires d’erreurs à vos formules tant que vous n’êtes pas absolument certain qu’elles fonctionnent correctement.</a:t>
            </a:r>
            <a:endParaRPr lang="en-US" sz="1100">
              <a:effectLst/>
            </a:endParaRPr>
          </a:p>
        </xdr:txBody>
      </xdr:sp>
      <xdr:pic>
        <xdr:nvPicPr>
          <xdr:cNvPr id="39" name="Loupe" descr="Loupe">
            <a:extLst>
              <a:ext uri="{FF2B5EF4-FFF2-40B4-BE49-F238E27FC236}">
                <a16:creationId xmlns:a16="http://schemas.microsoft.com/office/drawing/2014/main" id="{00000000-0008-0000-5500-000027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flipH="1">
            <a:off x="6788150" y="11420475"/>
            <a:ext cx="352313" cy="339611"/>
          </a:xfrm>
          <a:prstGeom prst="rect">
            <a:avLst/>
          </a:prstGeom>
        </xdr:spPr>
      </xdr:pic>
      <xdr:sp macro="" textlink="">
        <xdr:nvSpPr>
          <xdr:cNvPr id="40" name="Flèche" descr="Flèche">
            <a:extLst>
              <a:ext uri="{FF2B5EF4-FFF2-40B4-BE49-F238E27FC236}">
                <a16:creationId xmlns:a16="http://schemas.microsoft.com/office/drawing/2014/main" id="{00000000-0008-0000-5500-000028000000}"/>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1</xdr:col>
      <xdr:colOff>100019</xdr:colOff>
      <xdr:row>7</xdr:row>
      <xdr:rowOff>9505</xdr:rowOff>
    </xdr:from>
    <xdr:to>
      <xdr:col>1</xdr:col>
      <xdr:colOff>4943557</xdr:colOff>
      <xdr:row>20</xdr:row>
      <xdr:rowOff>169779</xdr:rowOff>
    </xdr:to>
    <xdr:grpSp>
      <xdr:nvGrpSpPr>
        <xdr:cNvPr id="41" name="Groupe 134">
          <a:extLst>
            <a:ext uri="{FF2B5EF4-FFF2-40B4-BE49-F238E27FC236}">
              <a16:creationId xmlns:a16="http://schemas.microsoft.com/office/drawing/2014/main" id="{00000000-0008-0000-5500-000029000000}"/>
            </a:ext>
          </a:extLst>
        </xdr:cNvPr>
        <xdr:cNvGrpSpPr/>
      </xdr:nvGrpSpPr>
      <xdr:grpSpPr>
        <a:xfrm>
          <a:off x="947744" y="1914505"/>
          <a:ext cx="4843538" cy="2636774"/>
          <a:chOff x="2943225" y="1476375"/>
          <a:chExt cx="4843538" cy="2636774"/>
        </a:xfrm>
      </xdr:grpSpPr>
      <xdr:sp macro="" textlink="">
        <xdr:nvSpPr>
          <xdr:cNvPr id="42" name="AccoladeInférieureFormule">
            <a:extLst>
              <a:ext uri="{FF2B5EF4-FFF2-40B4-BE49-F238E27FC236}">
                <a16:creationId xmlns:a16="http://schemas.microsoft.com/office/drawing/2014/main" id="{00000000-0008-0000-5500-00002A000000}"/>
              </a:ext>
            </a:extLst>
          </xdr:cNvPr>
          <xdr:cNvSpPr/>
        </xdr:nvSpPr>
        <xdr:spPr>
          <a:xfrm rot="16200000">
            <a:off x="6206987" y="2656018"/>
            <a:ext cx="497160" cy="63342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3" name="AccoladeInférieureFormule">
            <a:extLst>
              <a:ext uri="{FF2B5EF4-FFF2-40B4-BE49-F238E27FC236}">
                <a16:creationId xmlns:a16="http://schemas.microsoft.com/office/drawing/2014/main" id="{00000000-0008-0000-5500-00002B000000}"/>
              </a:ext>
            </a:extLst>
          </xdr:cNvPr>
          <xdr:cNvSpPr/>
        </xdr:nvSpPr>
        <xdr:spPr>
          <a:xfrm rot="16200000">
            <a:off x="5215118" y="2700160"/>
            <a:ext cx="497160" cy="54513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4" name="AccoladeSupérieureFormule">
            <a:extLst>
              <a:ext uri="{FF2B5EF4-FFF2-40B4-BE49-F238E27FC236}">
                <a16:creationId xmlns:a16="http://schemas.microsoft.com/office/drawing/2014/main" id="{00000000-0008-0000-5500-00002C000000}"/>
              </a:ext>
            </a:extLst>
          </xdr:cNvPr>
          <xdr:cNvSpPr/>
        </xdr:nvSpPr>
        <xdr:spPr>
          <a:xfrm rot="5400000">
            <a:off x="5649775" y="2194063"/>
            <a:ext cx="497161" cy="24288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5" name="AccoladeSupérieureFormule">
            <a:extLst>
              <a:ext uri="{FF2B5EF4-FFF2-40B4-BE49-F238E27FC236}">
                <a16:creationId xmlns:a16="http://schemas.microsoft.com/office/drawing/2014/main" id="{00000000-0008-0000-5500-00002D000000}"/>
              </a:ext>
            </a:extLst>
          </xdr:cNvPr>
          <xdr:cNvSpPr/>
        </xdr:nvSpPr>
        <xdr:spPr>
          <a:xfrm rot="5400000">
            <a:off x="4657901" y="2161998"/>
            <a:ext cx="497162" cy="30701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6" name="txt_Formule" descr="=RECHERCHEV(A1,B:C,2,FAUX)&#10;">
            <a:extLst>
              <a:ext uri="{FF2B5EF4-FFF2-40B4-BE49-F238E27FC236}">
                <a16:creationId xmlns:a16="http://schemas.microsoft.com/office/drawing/2014/main" id="{00000000-0008-0000-5500-00002E000000}"/>
              </a:ext>
            </a:extLst>
          </xdr:cNvPr>
          <xdr:cNvSpPr txBox="1"/>
        </xdr:nvSpPr>
        <xdr:spPr>
          <a:xfrm>
            <a:off x="2943225" y="2476500"/>
            <a:ext cx="4100506" cy="529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=RECHERCHEV(A1;B:C;2;FAUX)</a:t>
            </a:r>
            <a:endParaRPr lang="en-US" sz="2000">
              <a:effectLst/>
              <a:latin typeface="Times New Roman" panose="02020603050405020304" pitchFamily="18" charset="0"/>
              <a:ea typeface="Times New Roman" panose="02020603050405020304" pitchFamily="18" charset="0"/>
            </a:endParaRPr>
          </a:p>
        </xdr:txBody>
      </xdr:sp>
      <xdr:sp macro="" textlink="">
        <xdr:nvSpPr>
          <xdr:cNvPr id="47" name="txt_LégendeSupérieureFormule" descr="Que voulez-vous rechercher ?&#10;&#10;">
            <a:extLst>
              <a:ext uri="{FF2B5EF4-FFF2-40B4-BE49-F238E27FC236}">
                <a16:creationId xmlns:a16="http://schemas.microsoft.com/office/drawing/2014/main" id="{00000000-0008-0000-5500-00002F000000}"/>
              </a:ext>
            </a:extLst>
          </xdr:cNvPr>
          <xdr:cNvSpPr txBox="1">
            <a:spLocks noChangeArrowheads="1"/>
          </xdr:cNvSpPr>
        </xdr:nvSpPr>
        <xdr:spPr bwMode="auto">
          <a:xfrm>
            <a:off x="4076700" y="1476375"/>
            <a:ext cx="1152000"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 voulez-vous rechercher ?</a:t>
            </a:r>
          </a:p>
        </xdr:txBody>
      </xdr:sp>
      <xdr:sp macro="" textlink="">
        <xdr:nvSpPr>
          <xdr:cNvPr id="48" name="txt_LégendeSupérieureFormule" descr="Si vous trouvez ce que vous recherchez, à combien de colonnes sur la droite voulez-vous afficher une valeur ?&#10;">
            <a:extLst>
              <a:ext uri="{FF2B5EF4-FFF2-40B4-BE49-F238E27FC236}">
                <a16:creationId xmlns:a16="http://schemas.microsoft.com/office/drawing/2014/main" id="{00000000-0008-0000-5500-000030000000}"/>
              </a:ext>
            </a:extLst>
          </xdr:cNvPr>
          <xdr:cNvSpPr txBox="1">
            <a:spLocks noChangeArrowheads="1"/>
          </xdr:cNvSpPr>
        </xdr:nvSpPr>
        <xdr:spPr bwMode="auto">
          <a:xfrm>
            <a:off x="5338763" y="1476375"/>
            <a:ext cx="2448000"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Si vous trouvez ce que vous recherchez, à combien de colonnes sur la droite voulez-vous afficher une valeur ?</a:t>
            </a:r>
          </a:p>
        </xdr:txBody>
      </xdr:sp>
      <xdr:sp macro="" textlink="">
        <xdr:nvSpPr>
          <xdr:cNvPr id="49" name="txt_LégendeInférieureFormule" descr="Où voulez-vous effectuer la recherche ?&#10;">
            <a:extLst>
              <a:ext uri="{FF2B5EF4-FFF2-40B4-BE49-F238E27FC236}">
                <a16:creationId xmlns:a16="http://schemas.microsoft.com/office/drawing/2014/main" id="{00000000-0008-0000-5500-000031000000}"/>
              </a:ext>
            </a:extLst>
          </xdr:cNvPr>
          <xdr:cNvSpPr txBox="1">
            <a:spLocks noChangeArrowheads="1"/>
          </xdr:cNvSpPr>
        </xdr:nvSpPr>
        <xdr:spPr bwMode="auto">
          <a:xfrm>
            <a:off x="4791075" y="3105149"/>
            <a:ext cx="1116000" cy="100800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Où voulez-vous effectuer la recherche ?</a:t>
            </a:r>
          </a:p>
        </xdr:txBody>
      </xdr:sp>
      <xdr:sp macro="" textlink="">
        <xdr:nvSpPr>
          <xdr:cNvPr id="50" name="txt_LégendeInférieureFormule" descr="Souhaitez-vous obtenir une correspondance parfaite ou approximative ?&#10;">
            <a:extLst>
              <a:ext uri="{FF2B5EF4-FFF2-40B4-BE49-F238E27FC236}">
                <a16:creationId xmlns:a16="http://schemas.microsoft.com/office/drawing/2014/main" id="{00000000-0008-0000-5500-000032000000}"/>
              </a:ext>
            </a:extLst>
          </xdr:cNvPr>
          <xdr:cNvSpPr txBox="1">
            <a:spLocks noChangeArrowheads="1"/>
          </xdr:cNvSpPr>
        </xdr:nvSpPr>
        <xdr:spPr bwMode="auto">
          <a:xfrm>
            <a:off x="6062663" y="3105149"/>
            <a:ext cx="1116000" cy="100800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Souhaitez-vous obtenir une correspondance parfaite ou approximative ?</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79528</xdr:colOff>
      <xdr:row>92</xdr:row>
      <xdr:rowOff>38101</xdr:rowOff>
    </xdr:from>
    <xdr:to>
      <xdr:col>20</xdr:col>
      <xdr:colOff>164645</xdr:colOff>
      <xdr:row>95</xdr:row>
      <xdr:rowOff>22201</xdr:rowOff>
    </xdr:to>
    <xdr:sp macro="" textlink="">
      <xdr:nvSpPr>
        <xdr:cNvPr id="2" name="Étape" descr="Tapez =SOMME(D4:D7), puis appuyez sur Entrée. Lorsque vous avez terminé, le résultat 170 s’affiche">
          <a:extLst>
            <a:ext uri="{FF2B5EF4-FFF2-40B4-BE49-F238E27FC236}">
              <a16:creationId xmlns:a16="http://schemas.microsoft.com/office/drawing/2014/main" id="{00000000-0008-0000-5600-000002000000}"/>
            </a:ext>
          </a:extLst>
        </xdr:cNvPr>
        <xdr:cNvSpPr txBox="1"/>
      </xdr:nvSpPr>
      <xdr:spPr>
        <a:xfrm>
          <a:off x="13719328" y="18173701"/>
          <a:ext cx="5352442" cy="5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19</xdr:col>
      <xdr:colOff>581025</xdr:colOff>
      <xdr:row>75</xdr:row>
      <xdr:rowOff>38100</xdr:rowOff>
    </xdr:from>
    <xdr:to>
      <xdr:col>34</xdr:col>
      <xdr:colOff>342900</xdr:colOff>
      <xdr:row>84</xdr:row>
      <xdr:rowOff>172910</xdr:rowOff>
    </xdr:to>
    <xdr:grpSp>
      <xdr:nvGrpSpPr>
        <xdr:cNvPr id="3" name="BON À SAVOIR" descr="BON À SAVOIR&#10;Double-cliquez sur cette cellule. Vous pouvez constater que la formule est différente. Plus précisément, le critère de somme est &quot;&gt;=50&quot;, ce qui signifie supérieur ou égal à 50. Vous disposez d’autres opérateurs, notamment &quot;&lt;=50&quot; qui correspond à inférieur ou égal à 50. Ou encore &quot;&lt;&gt;50&quot; qui correspond à n’est pas égal à 50&#10;">
          <a:extLst>
            <a:ext uri="{FF2B5EF4-FFF2-40B4-BE49-F238E27FC236}">
              <a16:creationId xmlns:a16="http://schemas.microsoft.com/office/drawing/2014/main" id="{00000000-0008-0000-5600-000003000000}"/>
            </a:ext>
          </a:extLst>
        </xdr:cNvPr>
        <xdr:cNvGrpSpPr/>
      </xdr:nvGrpSpPr>
      <xdr:grpSpPr>
        <a:xfrm>
          <a:off x="18897600" y="14935200"/>
          <a:ext cx="3305175" cy="1849310"/>
          <a:chOff x="6778625" y="15514765"/>
          <a:chExt cx="3432175" cy="1776285"/>
        </a:xfrm>
      </xdr:grpSpPr>
      <xdr:sp macro="" textlink="">
        <xdr:nvSpPr>
          <xdr:cNvPr id="4" name="Étape" descr="BON À SAVOIR&#10;Double-cliquez sur cette cellule. Vous pouvez constater que la formule est différente. Plus précisément, le critère de somme est &quot;&gt;=50&quot;, ce qui signifie supérieur ou égal à 50. Vous disposez d’autres opérateurs, notamment &quot;&lt;=50&quot; qui correspond à inférieur ou égal à 50. Ou encore &quot;&lt;&gt;50&quot; qui correspond à n’est pas égal à 50&#10;">
            <a:extLst>
              <a:ext uri="{FF2B5EF4-FFF2-40B4-BE49-F238E27FC236}">
                <a16:creationId xmlns:a16="http://schemas.microsoft.com/office/drawing/2014/main" id="{00000000-0008-0000-5600-000004000000}"/>
              </a:ext>
            </a:extLst>
          </xdr:cNvPr>
          <xdr:cNvSpPr txBox="1"/>
        </xdr:nvSpPr>
        <xdr:spPr>
          <a:xfrm>
            <a:off x="7042958" y="15665450"/>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constater que la formule est différente. Plus précisément, le critère de somme est "&gt;=50", ce qui signifie supérieur ou égal à 50. Vous disposez d’autres opérateurs, notamment "&lt;=50" qui correspond à </a:t>
            </a:r>
            <a:r>
              <a:rPr lang="fr" sz="1100" b="0" i="1" kern="1200" baseline="0">
                <a:solidFill>
                  <a:schemeClr val="dk1"/>
                </a:solidFill>
                <a:effectLst/>
                <a:latin typeface="+mn-lt"/>
                <a:ea typeface="+mn-ea"/>
                <a:cs typeface="+mn-cs"/>
              </a:rPr>
              <a:t>inférieur ou égal à 50</a:t>
            </a:r>
            <a:r>
              <a:rPr lang="fr" sz="1100" b="0" i="0" kern="1200" baseline="0">
                <a:solidFill>
                  <a:schemeClr val="dk1"/>
                </a:solidFill>
                <a:effectLst/>
                <a:latin typeface="+mn-lt"/>
                <a:ea typeface="+mn-ea"/>
                <a:cs typeface="+mn-cs"/>
              </a:rPr>
              <a:t>. Ou encore "&lt;&gt;50" qui correspond à </a:t>
            </a:r>
            <a:r>
              <a:rPr lang="fr" sz="1100" b="0" i="1" kern="1200" baseline="0">
                <a:solidFill>
                  <a:schemeClr val="dk1"/>
                </a:solidFill>
                <a:effectLst/>
                <a:latin typeface="+mn-lt"/>
                <a:ea typeface="+mn-ea"/>
                <a:cs typeface="+mn-cs"/>
              </a:rPr>
              <a:t>n’est pas égal à 50</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5" name="Graphisme 147" descr="Lunettes">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78625" y="15665450"/>
            <a:ext cx="323347" cy="349115"/>
          </a:xfrm>
          <a:prstGeom prst="rect">
            <a:avLst/>
          </a:prstGeom>
        </xdr:spPr>
      </xdr:pic>
      <xdr:sp macro="" textlink="">
        <xdr:nvSpPr>
          <xdr:cNvPr id="6" name="Forme libre : Forme 93" descr="Flèche">
            <a:extLst>
              <a:ext uri="{FF2B5EF4-FFF2-40B4-BE49-F238E27FC236}">
                <a16:creationId xmlns:a16="http://schemas.microsoft.com/office/drawing/2014/main" id="{00000000-0008-0000-5600-000006000000}"/>
              </a:ext>
            </a:extLst>
          </xdr:cNvPr>
          <xdr:cNvSpPr/>
        </xdr:nvSpPr>
        <xdr:spPr>
          <a:xfrm rot="5953034" flipV="1">
            <a:off x="8741246" y="15054464"/>
            <a:ext cx="284005" cy="1204607"/>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342900</xdr:colOff>
      <xdr:row>0</xdr:row>
      <xdr:rowOff>352425</xdr:rowOff>
    </xdr:from>
    <xdr:to>
      <xdr:col>1</xdr:col>
      <xdr:colOff>5229225</xdr:colOff>
      <xdr:row>50</xdr:row>
      <xdr:rowOff>180975</xdr:rowOff>
    </xdr:to>
    <xdr:sp macro="" textlink="">
      <xdr:nvSpPr>
        <xdr:cNvPr id="7" name="Arrière-plan" descr="Arrière-plan">
          <a:extLst>
            <a:ext uri="{FF2B5EF4-FFF2-40B4-BE49-F238E27FC236}">
              <a16:creationId xmlns:a16="http://schemas.microsoft.com/office/drawing/2014/main" id="{00000000-0008-0000-5600-000007000000}"/>
            </a:ext>
          </a:extLst>
        </xdr:cNvPr>
        <xdr:cNvSpPr/>
      </xdr:nvSpPr>
      <xdr:spPr>
        <a:xfrm>
          <a:off x="342900" y="352425"/>
          <a:ext cx="5734050" cy="99250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2</xdr:row>
      <xdr:rowOff>66675</xdr:rowOff>
    </xdr:from>
    <xdr:to>
      <xdr:col>1</xdr:col>
      <xdr:colOff>4948224</xdr:colOff>
      <xdr:row>2</xdr:row>
      <xdr:rowOff>66675</xdr:rowOff>
    </xdr:to>
    <xdr:cxnSp macro="">
      <xdr:nvCxnSpPr>
        <xdr:cNvPr id="8" name="Trait inférieur" descr="Ligne décorative">
          <a:extLst>
            <a:ext uri="{FF2B5EF4-FFF2-40B4-BE49-F238E27FC236}">
              <a16:creationId xmlns:a16="http://schemas.microsoft.com/office/drawing/2014/main" id="{00000000-0008-0000-5600-000008000000}"/>
            </a:ext>
          </a:extLst>
        </xdr:cNvPr>
        <xdr:cNvCxnSpPr>
          <a:cxnSpLocks/>
        </xdr:cNvCxnSpPr>
      </xdr:nvCxnSpPr>
      <xdr:spPr>
        <a:xfrm>
          <a:off x="547701" y="1019175"/>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0</xdr:row>
      <xdr:rowOff>447675</xdr:rowOff>
    </xdr:from>
    <xdr:to>
      <xdr:col>1</xdr:col>
      <xdr:colOff>4951420</xdr:colOff>
      <xdr:row>1</xdr:row>
      <xdr:rowOff>171517</xdr:rowOff>
    </xdr:to>
    <xdr:sp macro="" textlink="">
      <xdr:nvSpPr>
        <xdr:cNvPr id="9" name="Étape" descr="Fonctions conditionnelles - SOMME.SI&#10;">
          <a:extLst>
            <a:ext uri="{FF2B5EF4-FFF2-40B4-BE49-F238E27FC236}">
              <a16:creationId xmlns:a16="http://schemas.microsoft.com/office/drawing/2014/main" id="{00000000-0008-0000-5600-000009000000}"/>
            </a:ext>
          </a:extLst>
        </xdr:cNvPr>
        <xdr:cNvSpPr txBox="1"/>
      </xdr:nvSpPr>
      <xdr:spPr>
        <a:xfrm>
          <a:off x="547701" y="447675"/>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SOMME.SI</a:t>
          </a:r>
        </a:p>
      </xdr:txBody>
    </xdr:sp>
    <xdr:clientData/>
  </xdr:twoCellAnchor>
  <xdr:twoCellAnchor editAs="absolute">
    <xdr:from>
      <xdr:col>0</xdr:col>
      <xdr:colOff>547701</xdr:colOff>
      <xdr:row>45</xdr:row>
      <xdr:rowOff>183092</xdr:rowOff>
    </xdr:from>
    <xdr:to>
      <xdr:col>1</xdr:col>
      <xdr:colOff>4948224</xdr:colOff>
      <xdr:row>45</xdr:row>
      <xdr:rowOff>183092</xdr:rowOff>
    </xdr:to>
    <xdr:cxnSp macro="">
      <xdr:nvCxnSpPr>
        <xdr:cNvPr id="10" name="Trait inférieur" descr="Ligne décorative">
          <a:extLst>
            <a:ext uri="{FF2B5EF4-FFF2-40B4-BE49-F238E27FC236}">
              <a16:creationId xmlns:a16="http://schemas.microsoft.com/office/drawing/2014/main" id="{00000000-0008-0000-5600-00000A000000}"/>
            </a:ext>
          </a:extLst>
        </xdr:cNvPr>
        <xdr:cNvCxnSpPr>
          <a:cxnSpLocks/>
        </xdr:cNvCxnSpPr>
      </xdr:nvCxnSpPr>
      <xdr:spPr>
        <a:xfrm>
          <a:off x="547701" y="932709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571500</xdr:colOff>
      <xdr:row>2</xdr:row>
      <xdr:rowOff>57150</xdr:rowOff>
    </xdr:from>
    <xdr:to>
      <xdr:col>1</xdr:col>
      <xdr:colOff>5024713</xdr:colOff>
      <xdr:row>3</xdr:row>
      <xdr:rowOff>116822</xdr:rowOff>
    </xdr:to>
    <xdr:sp macro="" textlink="">
      <xdr:nvSpPr>
        <xdr:cNvPr id="11" name="Présentation des sommes de nombres" descr="Les fonctions conditionnelles vous permettent d’additionner, de calculer la moyenne, de compter ou d’obtenir les valeurs minimum et maximum d’une plage par rapport à une condition donnée ou en fonction de critères que vous spécifiez. Par exemple, parmi tous les fruits de la liste, combien correspondent à des pommes ? Ou, combien d’oranges appartiennent au type Floride ?&#10;">
          <a:extLst>
            <a:ext uri="{FF2B5EF4-FFF2-40B4-BE49-F238E27FC236}">
              <a16:creationId xmlns:a16="http://schemas.microsoft.com/office/drawing/2014/main" id="{00000000-0008-0000-5600-00000B000000}"/>
            </a:ext>
          </a:extLst>
        </xdr:cNvPr>
        <xdr:cNvSpPr txBox="1"/>
      </xdr:nvSpPr>
      <xdr:spPr>
        <a:xfrm>
          <a:off x="571500" y="1009650"/>
          <a:ext cx="5300938" cy="250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dk1"/>
              </a:solidFill>
              <a:latin typeface="Segoe UI" panose="020B0502040204020203" pitchFamily="34" charset="0"/>
              <a:ea typeface="+mn-ea"/>
              <a:cs typeface="Segoe UI" panose="020B0502040204020203" pitchFamily="34" charset="0"/>
            </a:rPr>
            <a:t>Les fonctions conditionnelles vous permettent d’additionner, de calculer la moyenne, de compter ou d’obtenir les valeurs minimum ou maximum d’une plage par rapport à une condition donnée ou en fonction de critères que vous spécifiez. Par</a:t>
          </a:r>
          <a:r>
            <a:rPr lang="fr" sz="1100" kern="1200" baseline="0">
              <a:solidFill>
                <a:schemeClr val="dk1"/>
              </a:solidFill>
              <a:latin typeface="Segoe UI" panose="020B0502040204020203" pitchFamily="34" charset="0"/>
              <a:ea typeface="+mn-ea"/>
              <a:cs typeface="Segoe UI" panose="020B0502040204020203" pitchFamily="34" charset="0"/>
            </a:rPr>
            <a:t> exemple, parmi tous les fruits de la liste, combien correspondent à des pommes ? Ou, combien d’oranges appartiennent au type Floride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571500</xdr:colOff>
      <xdr:row>7</xdr:row>
      <xdr:rowOff>171450</xdr:rowOff>
    </xdr:from>
    <xdr:to>
      <xdr:col>1</xdr:col>
      <xdr:colOff>4953401</xdr:colOff>
      <xdr:row>11</xdr:row>
      <xdr:rowOff>5657</xdr:rowOff>
    </xdr:to>
    <xdr:grpSp>
      <xdr:nvGrpSpPr>
        <xdr:cNvPr id="12" name="Groupe 4">
          <a:extLst>
            <a:ext uri="{FF2B5EF4-FFF2-40B4-BE49-F238E27FC236}">
              <a16:creationId xmlns:a16="http://schemas.microsoft.com/office/drawing/2014/main" id="{00000000-0008-0000-5600-00000C000000}"/>
            </a:ext>
          </a:extLst>
        </xdr:cNvPr>
        <xdr:cNvGrpSpPr/>
      </xdr:nvGrpSpPr>
      <xdr:grpSpPr>
        <a:xfrm>
          <a:off x="571500" y="2076450"/>
          <a:ext cx="5229626" cy="596207"/>
          <a:chOff x="619125" y="1771650"/>
          <a:chExt cx="5220101" cy="596207"/>
        </a:xfrm>
      </xdr:grpSpPr>
      <xdr:sp macro="" textlink="">
        <xdr:nvSpPr>
          <xdr:cNvPr id="13" name="txt_Étape" descr="SOMME.SI vous permet d’additionner une plage d’après un critère spécifique recherché dans une autre plage, par exemple le nombre de pommes dont vous disposez. Sélectionnez la cellule D17 et entrez =SOMME.SI(C3:C14,C17,D3:D14). La structure de la fonction SOMME.SI est la suivante :&#10;">
            <a:extLst>
              <a:ext uri="{FF2B5EF4-FFF2-40B4-BE49-F238E27FC236}">
                <a16:creationId xmlns:a16="http://schemas.microsoft.com/office/drawing/2014/main" id="{00000000-0008-0000-5600-00000D000000}"/>
              </a:ext>
            </a:extLst>
          </xdr:cNvPr>
          <xdr:cNvSpPr txBox="1"/>
        </xdr:nvSpPr>
        <xdr:spPr>
          <a:xfrm>
            <a:off x="991382" y="181360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vous permet d’additionner une plage d’après un critère spécifique recherché dans une autre plage, par exemple le nombre de pommes dont vous disposez. Sélectionnez la cellule D17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=SOMME.SI(C3:C14;C17;D3:D14)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solidFill>
                  <a:schemeClr val="tx1">
                    <a:lumMod val="75000"/>
                    <a:lumOff val="25000"/>
                  </a:schemeClr>
                </a:solidFill>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14" name="shp_Étape" descr="1">
            <a:extLst>
              <a:ext uri="{FF2B5EF4-FFF2-40B4-BE49-F238E27FC236}">
                <a16:creationId xmlns:a16="http://schemas.microsoft.com/office/drawing/2014/main" id="{00000000-0008-0000-5600-00000E000000}"/>
              </a:ext>
            </a:extLst>
          </xdr:cNvPr>
          <xdr:cNvSpPr/>
        </xdr:nvSpPr>
        <xdr:spPr>
          <a:xfrm>
            <a:off x="571500" y="17716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3743326</xdr:colOff>
      <xdr:row>46</xdr:row>
      <xdr:rowOff>173566</xdr:rowOff>
    </xdr:from>
    <xdr:to>
      <xdr:col>1</xdr:col>
      <xdr:colOff>4887529</xdr:colOff>
      <xdr:row>48</xdr:row>
      <xdr:rowOff>150165</xdr:rowOff>
    </xdr:to>
    <xdr:sp macro="" textlink="">
      <xdr:nvSpPr>
        <xdr:cNvPr id="15"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00000000-0008-0000-5600-00000F000000}"/>
            </a:ext>
          </a:extLst>
        </xdr:cNvPr>
        <xdr:cNvSpPr/>
      </xdr:nvSpPr>
      <xdr:spPr>
        <a:xfrm>
          <a:off x="4591051" y="9508066"/>
          <a:ext cx="1144203" cy="35759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1</xdr:col>
      <xdr:colOff>4084883</xdr:colOff>
      <xdr:row>141</xdr:row>
      <xdr:rowOff>127079</xdr:rowOff>
    </xdr:from>
    <xdr:to>
      <xdr:col>1</xdr:col>
      <xdr:colOff>5236758</xdr:colOff>
      <xdr:row>143</xdr:row>
      <xdr:rowOff>178079</xdr:rowOff>
    </xdr:to>
    <xdr:sp macro="" textlink="">
      <xdr:nvSpPr>
        <xdr:cNvPr id="16" name="Bouton Suivant" descr="Bouton Étape suivante, lien hypertexte vers la feuille de calcul suivante">
          <a:hlinkClick xmlns:r="http://schemas.openxmlformats.org/officeDocument/2006/relationships" r:id="rId3" tooltip="Cliquez ici pour passer à la feuille de calcul suivante"/>
          <a:extLst>
            <a:ext uri="{FF2B5EF4-FFF2-40B4-BE49-F238E27FC236}">
              <a16:creationId xmlns:a16="http://schemas.microsoft.com/office/drawing/2014/main" id="{00000000-0008-0000-5600-000010000000}"/>
            </a:ext>
          </a:extLst>
        </xdr:cNvPr>
        <xdr:cNvSpPr/>
      </xdr:nvSpPr>
      <xdr:spPr>
        <a:xfrm>
          <a:off x="4932608" y="27654329"/>
          <a:ext cx="1151875" cy="43200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twoCellAnchor editAs="absolute">
    <xdr:from>
      <xdr:col>0</xdr:col>
      <xdr:colOff>571500</xdr:colOff>
      <xdr:row>24</xdr:row>
      <xdr:rowOff>66675</xdr:rowOff>
    </xdr:from>
    <xdr:to>
      <xdr:col>1</xdr:col>
      <xdr:colOff>4953401</xdr:colOff>
      <xdr:row>27</xdr:row>
      <xdr:rowOff>91382</xdr:rowOff>
    </xdr:to>
    <xdr:grpSp>
      <xdr:nvGrpSpPr>
        <xdr:cNvPr id="17" name="Groupe 3">
          <a:extLst>
            <a:ext uri="{FF2B5EF4-FFF2-40B4-BE49-F238E27FC236}">
              <a16:creationId xmlns:a16="http://schemas.microsoft.com/office/drawing/2014/main" id="{00000000-0008-0000-5600-000011000000}"/>
            </a:ext>
          </a:extLst>
        </xdr:cNvPr>
        <xdr:cNvGrpSpPr/>
      </xdr:nvGrpSpPr>
      <xdr:grpSpPr>
        <a:xfrm>
          <a:off x="571500" y="5210175"/>
          <a:ext cx="5229626" cy="596207"/>
          <a:chOff x="619125" y="4610100"/>
          <a:chExt cx="5220101" cy="596207"/>
        </a:xfrm>
      </xdr:grpSpPr>
      <xdr:sp macro="" textlink="">
        <xdr:nvSpPr>
          <xdr:cNvPr id="18" name="txt_Étape" descr="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10;&#10;&#10;">
            <a:extLst>
              <a:ext uri="{FF2B5EF4-FFF2-40B4-BE49-F238E27FC236}">
                <a16:creationId xmlns:a16="http://schemas.microsoft.com/office/drawing/2014/main" id="{00000000-0008-0000-5600-000012000000}"/>
              </a:ext>
            </a:extLst>
          </xdr:cNvPr>
          <xdr:cNvSpPr txBox="1"/>
        </xdr:nvSpPr>
        <xdr:spPr>
          <a:xfrm>
            <a:off x="991382" y="465205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=SOMME.SI.ENS(H3:H14;F3:F14;F17;G3:G14;G17)</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solidFill>
                  <a:schemeClr val="tx1">
                    <a:lumMod val="75000"/>
                    <a:lumOff val="25000"/>
                  </a:schemeClr>
                </a:solidFill>
                <a:latin typeface="Segoe UI" panose="020B0502040204020203" pitchFamily="34" charset="0"/>
                <a:cs typeface="Segoe UI" panose="020B0502040204020203" pitchFamily="34" charset="0"/>
              </a:rPr>
              <a:t>La structure de la fonction</a:t>
            </a:r>
            <a:r>
              <a:rPr sz="1100">
                <a:latin typeface="Segoe UI" panose="020B0502040204020203"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9" name="shp_Étape" descr="2">
            <a:extLst>
              <a:ext uri="{FF2B5EF4-FFF2-40B4-BE49-F238E27FC236}">
                <a16:creationId xmlns:a16="http://schemas.microsoft.com/office/drawing/2014/main" id="{00000000-0008-0000-5600-000013000000}"/>
              </a:ext>
            </a:extLst>
          </xdr:cNvPr>
          <xdr:cNvSpPr/>
        </xdr:nvSpPr>
        <xdr:spPr>
          <a:xfrm>
            <a:off x="571500" y="46101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361949</xdr:colOff>
      <xdr:row>122</xdr:row>
      <xdr:rowOff>85725</xdr:rowOff>
    </xdr:from>
    <xdr:to>
      <xdr:col>1</xdr:col>
      <xdr:colOff>5238749</xdr:colOff>
      <xdr:row>141</xdr:row>
      <xdr:rowOff>66675</xdr:rowOff>
    </xdr:to>
    <xdr:grpSp>
      <xdr:nvGrpSpPr>
        <xdr:cNvPr id="20" name="Informations complémentaires sur SOMME.SI" descr="Informations complémentaires sur la fonction SOMME &#10;Dans certains conseils ci-dessus, nous vous avons appris à utiliser la fonction SOMME. Voici quelques &#10;informations complémentaires à ce sujet Double-cliquez sur une cellule jaune sur la droite et lisez avec le texte ci-dessous. &#10;Si la fonction SOMME pouvait parler, voici ce qu’elle dirait : &#10;Additionner les éléments suivants : ...les valeurs des &#10;cellules D38 D39, D40 et D41. &#10;=SOMME(D38:D41) &#10;Vous pouvez également utiliser cette fonction de la manière suivante : &#10;Additionner les éléments suivants : ...la valeur de la cellule D48, ...les valeurs des cellules G48, G49, G50 et G51 ...et 100&#10;=SOMME(D48,G48:G51,100) &#10;La formule ci-dessus utilise les éléments suivants : &#10;Une référence de cellule unique, qui correspond à l’« adresse » ou au « nom » de la cellule. D48 est la référence de cellule unique utilisée dans la formule ci-dessus. &#10;Une plage de cellules, c’est-à-dire une série de cellules commençant par une cellule et se terminant par une autre. &#10;G48:G51 est la plage de cellules utilisée dans la formule. &#10;Une constante. La constante utilisée dans cette formule est le nombre 100">
          <a:extLst>
            <a:ext uri="{FF2B5EF4-FFF2-40B4-BE49-F238E27FC236}">
              <a16:creationId xmlns:a16="http://schemas.microsoft.com/office/drawing/2014/main" id="{00000000-0008-0000-5600-000014000000}"/>
            </a:ext>
          </a:extLst>
        </xdr:cNvPr>
        <xdr:cNvGrpSpPr/>
      </xdr:nvGrpSpPr>
      <xdr:grpSpPr>
        <a:xfrm>
          <a:off x="361949" y="23964900"/>
          <a:ext cx="5724525" cy="3629025"/>
          <a:chOff x="347872" y="13364013"/>
          <a:chExt cx="5695950" cy="3629025"/>
        </a:xfrm>
      </xdr:grpSpPr>
      <xdr:sp macro="" textlink="">
        <xdr:nvSpPr>
          <xdr:cNvPr id="21" name="Rectangle 202" descr="Arrière-plan">
            <a:extLst>
              <a:ext uri="{FF2B5EF4-FFF2-40B4-BE49-F238E27FC236}">
                <a16:creationId xmlns:a16="http://schemas.microsoft.com/office/drawing/2014/main" id="{00000000-0008-0000-5600-000015000000}"/>
              </a:ext>
            </a:extLst>
          </xdr:cNvPr>
          <xdr:cNvSpPr/>
        </xdr:nvSpPr>
        <xdr:spPr>
          <a:xfrm>
            <a:off x="347872" y="13364013"/>
            <a:ext cx="5695950" cy="36290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22" name="Connecteur droit 203" descr="Ligne décorative">
            <a:extLst>
              <a:ext uri="{FF2B5EF4-FFF2-40B4-BE49-F238E27FC236}">
                <a16:creationId xmlns:a16="http://schemas.microsoft.com/office/drawing/2014/main" id="{00000000-0008-0000-5600-000016000000}"/>
              </a:ext>
            </a:extLst>
          </xdr:cNvPr>
          <xdr:cNvCxnSpPr>
            <a:cxnSpLocks/>
          </xdr:cNvCxnSpPr>
        </xdr:nvCxnSpPr>
        <xdr:spPr>
          <a:xfrm>
            <a:off x="547944" y="13999009"/>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04" descr="Ligne décorative">
            <a:extLst>
              <a:ext uri="{FF2B5EF4-FFF2-40B4-BE49-F238E27FC236}">
                <a16:creationId xmlns:a16="http://schemas.microsoft.com/office/drawing/2014/main" id="{00000000-0008-0000-5600-000017000000}"/>
              </a:ext>
            </a:extLst>
          </xdr:cNvPr>
          <xdr:cNvCxnSpPr>
            <a:cxnSpLocks/>
          </xdr:cNvCxnSpPr>
        </xdr:nvCxnSpPr>
        <xdr:spPr>
          <a:xfrm>
            <a:off x="547944" y="16803908"/>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4" name="Étape" descr="SOMME.SI avec un argument de valeur&#10;">
            <a:extLst>
              <a:ext uri="{FF2B5EF4-FFF2-40B4-BE49-F238E27FC236}">
                <a16:creationId xmlns:a16="http://schemas.microsoft.com/office/drawing/2014/main" id="{00000000-0008-0000-5600-000018000000}"/>
              </a:ext>
            </a:extLst>
          </xdr:cNvPr>
          <xdr:cNvSpPr txBox="1"/>
        </xdr:nvSpPr>
        <xdr:spPr>
          <a:xfrm>
            <a:off x="547944" y="13488151"/>
            <a:ext cx="4917755" cy="49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SOMME.SI avec un argument de valeur</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25" name="Étape" descr="Voici un exemple de fonction SOMME.SI associée à l’opérateur Supérieur à pour trouver toutes les valeurs supérieures à un nombre donné :&#10;&#10;">
            <a:extLst>
              <a:ext uri="{FF2B5EF4-FFF2-40B4-BE49-F238E27FC236}">
                <a16:creationId xmlns:a16="http://schemas.microsoft.com/office/drawing/2014/main" id="{00000000-0008-0000-5600-000019000000}"/>
              </a:ext>
            </a:extLst>
          </xdr:cNvPr>
          <xdr:cNvSpPr txBox="1"/>
        </xdr:nvSpPr>
        <xdr:spPr>
          <a:xfrm>
            <a:off x="553342" y="14086482"/>
            <a:ext cx="5303780" cy="107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Voici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 exemple de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associée à l’opérateur Supérieur à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trouver toutes les valeurs supérieures à un nombre donné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26" name="Étape" descr="REMARQUE : si vous utilisez beaucoup de formules SOMME.SI, un tableau croisé dynamique peut être une solution plus adaptée. Pour plus d’informations, cliquez sur ce lien pour afficher l’article web consacré aux tableaux croisés dynamiques&#10;">
            <a:hlinkClick xmlns:r="http://schemas.openxmlformats.org/officeDocument/2006/relationships" r:id="rId4" tooltip="Sélectionnez ce lien pour accéder à la feuille de calcul Tableau croisé dynamique"/>
            <a:extLst>
              <a:ext uri="{FF2B5EF4-FFF2-40B4-BE49-F238E27FC236}">
                <a16:creationId xmlns:a16="http://schemas.microsoft.com/office/drawing/2014/main" id="{00000000-0008-0000-5600-00001A000000}"/>
              </a:ext>
            </a:extLst>
          </xdr:cNvPr>
          <xdr:cNvSpPr txBox="1"/>
        </xdr:nvSpPr>
        <xdr:spPr>
          <a:xfrm>
            <a:off x="553342" y="16017847"/>
            <a:ext cx="5303780" cy="485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REMARQUE : </a:t>
            </a: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 vous utilisez</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beaucoup de formules conditionnelles, un tableau croisé dynamique peut être une solution plus adaptée.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Pour plus d’informations, consultez cet article consacré aux tableaux croisés dynamiques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27" name="Zone de texte 100" descr="=SOMME.SI(D118:D122,&quot;&gt;50&quot;)&#10;&#10;&#10;">
            <a:extLst>
              <a:ext uri="{FF2B5EF4-FFF2-40B4-BE49-F238E27FC236}">
                <a16:creationId xmlns:a16="http://schemas.microsoft.com/office/drawing/2014/main" id="{00000000-0008-0000-5600-00001B000000}"/>
              </a:ext>
            </a:extLst>
          </xdr:cNvPr>
          <xdr:cNvSpPr txBox="1"/>
        </xdr:nvSpPr>
        <xdr:spPr>
          <a:xfrm>
            <a:off x="541774" y="15649276"/>
            <a:ext cx="4355277" cy="50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effectLst/>
                <a:latin typeface="Courier New" panose="02070309020205020404" pitchFamily="49" charset="0"/>
                <a:ea typeface="Times New Roman" panose="02020603050405020304" pitchFamily="18" charset="0"/>
                <a:cs typeface="Courier New" panose="02070309020205020404" pitchFamily="49" charset="0"/>
              </a:rPr>
              <a:t>=</a:t>
            </a:r>
            <a:r>
              <a:rPr lang="fr" sz="2000">
                <a:solidFill>
                  <a:schemeClr val="dk1"/>
                </a:solidFill>
                <a:effectLst/>
                <a:latin typeface="Courier New" panose="02070309020205020404" pitchFamily="49" charset="0"/>
                <a:ea typeface="Times New Roman" panose="02020603050405020304" pitchFamily="18" charset="0"/>
                <a:cs typeface="Courier New" panose="02070309020205020404" pitchFamily="49" charset="0"/>
              </a:rPr>
              <a:t>SOMME.SI(D118:D122;"&gt;</a:t>
            </a:r>
            <a:r>
              <a:rPr lang="fr" sz="2000">
                <a:effectLst/>
                <a:latin typeface="Courier New" panose="02070309020205020404" pitchFamily="49" charset="0"/>
                <a:ea typeface="Times New Roman" panose="02020603050405020304" pitchFamily="18" charset="0"/>
                <a:cs typeface="Courier New" panose="02070309020205020404" pitchFamily="49" charset="0"/>
              </a:rPr>
              <a:t>50")</a:t>
            </a:r>
          </a:p>
          <a:p>
            <a:pPr marL="0" marR="0" rtl="0">
              <a:spcBef>
                <a:spcPts val="0"/>
              </a:spcBef>
              <a:spcAft>
                <a:spcPts val="0"/>
              </a:spcAft>
            </a:pPr>
            <a:endParaRPr lang="en-US" sz="2000">
              <a:effectLst/>
              <a:latin typeface="Times New Roman" panose="02020603050405020304" pitchFamily="18" charset="0"/>
              <a:ea typeface="Times New Roman" panose="02020603050405020304" pitchFamily="18" charset="0"/>
            </a:endParaRPr>
          </a:p>
        </xdr:txBody>
      </xdr:sp>
      <xdr:sp macro="" textlink="">
        <xdr:nvSpPr>
          <xdr:cNvPr id="28" name="Accolade ouvrante 209">
            <a:extLst>
              <a:ext uri="{FF2B5EF4-FFF2-40B4-BE49-F238E27FC236}">
                <a16:creationId xmlns:a16="http://schemas.microsoft.com/office/drawing/2014/main" id="{00000000-0008-0000-5600-00001C000000}"/>
              </a:ext>
            </a:extLst>
          </xdr:cNvPr>
          <xdr:cNvSpPr/>
        </xdr:nvSpPr>
        <xdr:spPr>
          <a:xfrm rot="5400000">
            <a:off x="1194319" y="15027835"/>
            <a:ext cx="205627" cy="119112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29" name="Zone de texte 2" descr="Additionner certaines valeurs en fonction de ce critère :&#10;">
            <a:extLst>
              <a:ext uri="{FF2B5EF4-FFF2-40B4-BE49-F238E27FC236}">
                <a16:creationId xmlns:a16="http://schemas.microsoft.com/office/drawing/2014/main" id="{00000000-0008-0000-5600-00001D000000}"/>
              </a:ext>
            </a:extLst>
          </xdr:cNvPr>
          <xdr:cNvSpPr txBox="1">
            <a:spLocks noChangeArrowheads="1"/>
          </xdr:cNvSpPr>
        </xdr:nvSpPr>
        <xdr:spPr bwMode="auto">
          <a:xfrm>
            <a:off x="711164" y="14670791"/>
            <a:ext cx="1182070" cy="851656"/>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Additionner certaines valeurs en fonction de ce critère :</a:t>
            </a:r>
          </a:p>
        </xdr:txBody>
      </xdr:sp>
      <xdr:sp macro="" textlink="">
        <xdr:nvSpPr>
          <xdr:cNvPr id="30" name="Accolade ouvrante 211">
            <a:extLst>
              <a:ext uri="{FF2B5EF4-FFF2-40B4-BE49-F238E27FC236}">
                <a16:creationId xmlns:a16="http://schemas.microsoft.com/office/drawing/2014/main" id="{00000000-0008-0000-5600-00001E000000}"/>
              </a:ext>
            </a:extLst>
          </xdr:cNvPr>
          <xdr:cNvSpPr/>
        </xdr:nvSpPr>
        <xdr:spPr>
          <a:xfrm rot="5400000">
            <a:off x="2578251" y="14923858"/>
            <a:ext cx="295280" cy="1328489"/>
          </a:xfrm>
          <a:prstGeom prst="leftBrace">
            <a:avLst>
              <a:gd name="adj1" fmla="val 8333"/>
              <a:gd name="adj2" fmla="val 49651"/>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1" name="Zone de texte 2" descr="....Examiner ces cellules...&#10; &#10;">
            <a:extLst>
              <a:ext uri="{FF2B5EF4-FFF2-40B4-BE49-F238E27FC236}">
                <a16:creationId xmlns:a16="http://schemas.microsoft.com/office/drawing/2014/main" id="{00000000-0008-0000-5600-00001F000000}"/>
              </a:ext>
            </a:extLst>
          </xdr:cNvPr>
          <xdr:cNvSpPr txBox="1">
            <a:spLocks noChangeArrowheads="1"/>
          </xdr:cNvSpPr>
        </xdr:nvSpPr>
        <xdr:spPr bwMode="auto">
          <a:xfrm>
            <a:off x="2128467" y="14671077"/>
            <a:ext cx="1182070"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....Examiner ces cellules...</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sp macro="" textlink="">
        <xdr:nvSpPr>
          <xdr:cNvPr id="32" name="Accolade ouvrante 213">
            <a:extLst>
              <a:ext uri="{FF2B5EF4-FFF2-40B4-BE49-F238E27FC236}">
                <a16:creationId xmlns:a16="http://schemas.microsoft.com/office/drawing/2014/main" id="{00000000-0008-0000-5600-000020000000}"/>
              </a:ext>
            </a:extLst>
          </xdr:cNvPr>
          <xdr:cNvSpPr/>
        </xdr:nvSpPr>
        <xdr:spPr>
          <a:xfrm rot="5400000">
            <a:off x="3807091" y="15171788"/>
            <a:ext cx="271590" cy="808946"/>
          </a:xfrm>
          <a:prstGeom prst="leftBrace">
            <a:avLst>
              <a:gd name="adj1" fmla="val 15347"/>
              <a:gd name="adj2" fmla="val 51598"/>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3" name="Zone de texte 2" descr="...et si la valeur est supérieure à 50, l’additionner&#10; &#10;">
            <a:extLst>
              <a:ext uri="{FF2B5EF4-FFF2-40B4-BE49-F238E27FC236}">
                <a16:creationId xmlns:a16="http://schemas.microsoft.com/office/drawing/2014/main" id="{00000000-0008-0000-5600-000021000000}"/>
              </a:ext>
            </a:extLst>
          </xdr:cNvPr>
          <xdr:cNvSpPr txBox="1">
            <a:spLocks noChangeArrowheads="1"/>
          </xdr:cNvSpPr>
        </xdr:nvSpPr>
        <xdr:spPr bwMode="auto">
          <a:xfrm>
            <a:off x="3494972" y="14671077"/>
            <a:ext cx="1182070"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...et si la valeur est supérieure à 50, l’additionner.</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clientData/>
  </xdr:twoCellAnchor>
  <xdr:twoCellAnchor>
    <xdr:from>
      <xdr:col>5</xdr:col>
      <xdr:colOff>299651</xdr:colOff>
      <xdr:row>17</xdr:row>
      <xdr:rowOff>154967</xdr:rowOff>
    </xdr:from>
    <xdr:to>
      <xdr:col>11</xdr:col>
      <xdr:colOff>133350</xdr:colOff>
      <xdr:row>23</xdr:row>
      <xdr:rowOff>10948</xdr:rowOff>
    </xdr:to>
    <xdr:grpSp>
      <xdr:nvGrpSpPr>
        <xdr:cNvPr id="34" name="Groupe 215">
          <a:extLst>
            <a:ext uri="{FF2B5EF4-FFF2-40B4-BE49-F238E27FC236}">
              <a16:creationId xmlns:a16="http://schemas.microsoft.com/office/drawing/2014/main" id="{00000000-0008-0000-5600-000022000000}"/>
            </a:ext>
          </a:extLst>
        </xdr:cNvPr>
        <xdr:cNvGrpSpPr/>
      </xdr:nvGrpSpPr>
      <xdr:grpSpPr>
        <a:xfrm>
          <a:off x="8929301" y="3964967"/>
          <a:ext cx="4253299" cy="998981"/>
          <a:chOff x="9434126" y="7174892"/>
          <a:chExt cx="4148524" cy="998981"/>
        </a:xfrm>
      </xdr:grpSpPr>
      <xdr:grpSp>
        <xdr:nvGrpSpPr>
          <xdr:cNvPr id="35" name="Groupe 216">
            <a:extLst>
              <a:ext uri="{FF2B5EF4-FFF2-40B4-BE49-F238E27FC236}">
                <a16:creationId xmlns:a16="http://schemas.microsoft.com/office/drawing/2014/main" id="{00000000-0008-0000-5600-000023000000}"/>
              </a:ext>
            </a:extLst>
          </xdr:cNvPr>
          <xdr:cNvGrpSpPr/>
        </xdr:nvGrpSpPr>
        <xdr:grpSpPr>
          <a:xfrm>
            <a:off x="9434126" y="7219374"/>
            <a:ext cx="4148524" cy="954499"/>
            <a:chOff x="10339001" y="7219374"/>
            <a:chExt cx="4148524" cy="954499"/>
          </a:xfrm>
        </xdr:grpSpPr>
        <xdr:grpSp>
          <xdr:nvGrpSpPr>
            <xdr:cNvPr id="37" name="CONSEIL D’EXPERT" descr="CONSEIL D’EXPERT">
              <a:extLst>
                <a:ext uri="{FF2B5EF4-FFF2-40B4-BE49-F238E27FC236}">
                  <a16:creationId xmlns:a16="http://schemas.microsoft.com/office/drawing/2014/main" id="{00000000-0008-0000-5600-000025000000}"/>
                </a:ext>
              </a:extLst>
            </xdr:cNvPr>
            <xdr:cNvGrpSpPr/>
          </xdr:nvGrpSpPr>
          <xdr:grpSpPr>
            <a:xfrm>
              <a:off x="11734800" y="7219950"/>
              <a:ext cx="2752725" cy="953923"/>
              <a:chOff x="8448675" y="2143125"/>
              <a:chExt cx="2419160" cy="948102"/>
            </a:xfrm>
          </xdr:grpSpPr>
          <xdr:pic>
            <xdr:nvPicPr>
              <xdr:cNvPr id="39" name="Graphisme 2" descr="Chouette">
                <a:extLst>
                  <a:ext uri="{FF2B5EF4-FFF2-40B4-BE49-F238E27FC236}">
                    <a16:creationId xmlns:a16="http://schemas.microsoft.com/office/drawing/2014/main" id="{00000000-0008-0000-56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448675" y="2170284"/>
                <a:ext cx="444647" cy="444647"/>
              </a:xfrm>
              <a:prstGeom prst="rect">
                <a:avLst/>
              </a:prstGeom>
            </xdr:spPr>
          </xdr:pic>
          <xdr:sp macro="" textlink="">
            <xdr:nvSpPr>
              <xdr:cNvPr id="40" name="Étape" descr="CONSEIL D’EXPERT&#10;Chacune des cellules Fruits et Type s’accompagne d’une liste déroulante dans laquelle vous pouvez sélectionner différents fruits. Faites un essai et vous verrez que les formules se mettent automatiquement à jour.&#10;">
                <a:extLst>
                  <a:ext uri="{FF2B5EF4-FFF2-40B4-BE49-F238E27FC236}">
                    <a16:creationId xmlns:a16="http://schemas.microsoft.com/office/drawing/2014/main" id="{00000000-0008-0000-5600-000028000000}"/>
                  </a:ext>
                </a:extLst>
              </xdr:cNvPr>
              <xdr:cNvSpPr txBox="1"/>
            </xdr:nvSpPr>
            <xdr:spPr>
              <a:xfrm>
                <a:off x="8782052" y="2143125"/>
                <a:ext cx="2085783"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Chacune des cellules Fruits et Type s’accompagne d’une liste déroulante dans laquelle vous pouvez sélectionner différents fruits. Faites un essai et vous verrez que les formules se mettent automatiquement à jour.</a:t>
                </a:r>
              </a:p>
            </xdr:txBody>
          </xdr:sp>
        </xdr:grpSp>
        <xdr:sp macro="" textlink="">
          <xdr:nvSpPr>
            <xdr:cNvPr id="38" name="Forme libre : Forme 219">
              <a:extLst>
                <a:ext uri="{FF2B5EF4-FFF2-40B4-BE49-F238E27FC236}">
                  <a16:creationId xmlns:a16="http://schemas.microsoft.com/office/drawing/2014/main" id="{00000000-0008-0000-5600-000026000000}"/>
                </a:ext>
              </a:extLst>
            </xdr:cNvPr>
            <xdr:cNvSpPr/>
          </xdr:nvSpPr>
          <xdr:spPr>
            <a:xfrm rot="1452668" flipH="1" flipV="1">
              <a:off x="10339001" y="7219374"/>
              <a:ext cx="1431970" cy="264252"/>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36" name="Forme libre : Forme 217">
            <a:extLst>
              <a:ext uri="{FF2B5EF4-FFF2-40B4-BE49-F238E27FC236}">
                <a16:creationId xmlns:a16="http://schemas.microsoft.com/office/drawing/2014/main" id="{00000000-0008-0000-5600-000024000000}"/>
              </a:ext>
            </a:extLst>
          </xdr:cNvPr>
          <xdr:cNvSpPr/>
        </xdr:nvSpPr>
        <xdr:spPr>
          <a:xfrm rot="1980529" flipH="1" flipV="1">
            <a:off x="10150393" y="7174892"/>
            <a:ext cx="691581" cy="182474"/>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xdr:from>
      <xdr:col>1</xdr:col>
      <xdr:colOff>200025</xdr:colOff>
      <xdr:row>14</xdr:row>
      <xdr:rowOff>0</xdr:rowOff>
    </xdr:from>
    <xdr:to>
      <xdr:col>1</xdr:col>
      <xdr:colOff>5004900</xdr:colOff>
      <xdr:row>24</xdr:row>
      <xdr:rowOff>19050</xdr:rowOff>
    </xdr:to>
    <xdr:grpSp>
      <xdr:nvGrpSpPr>
        <xdr:cNvPr id="41" name="Groupe 222">
          <a:extLst>
            <a:ext uri="{FF2B5EF4-FFF2-40B4-BE49-F238E27FC236}">
              <a16:creationId xmlns:a16="http://schemas.microsoft.com/office/drawing/2014/main" id="{00000000-0008-0000-5600-000029000000}"/>
            </a:ext>
          </a:extLst>
        </xdr:cNvPr>
        <xdr:cNvGrpSpPr/>
      </xdr:nvGrpSpPr>
      <xdr:grpSpPr>
        <a:xfrm>
          <a:off x="1047750" y="3238500"/>
          <a:ext cx="4804875" cy="1924050"/>
          <a:chOff x="3048000" y="4524375"/>
          <a:chExt cx="4804875" cy="1924050"/>
        </a:xfrm>
      </xdr:grpSpPr>
      <xdr:sp macro="" textlink="">
        <xdr:nvSpPr>
          <xdr:cNvPr id="42" name="txt_Formule" descr="=SOMME.SI(C3:C14,C17,D3:D4)&#10;">
            <a:extLst>
              <a:ext uri="{FF2B5EF4-FFF2-40B4-BE49-F238E27FC236}">
                <a16:creationId xmlns:a16="http://schemas.microsoft.com/office/drawing/2014/main" id="{00000000-0008-0000-5600-00002A000000}"/>
              </a:ext>
            </a:extLst>
          </xdr:cNvPr>
          <xdr:cNvSpPr txBox="1"/>
        </xdr:nvSpPr>
        <xdr:spPr>
          <a:xfrm>
            <a:off x="3048000" y="5334000"/>
            <a:ext cx="42767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=SOMME.SI(C3:C14;C17;D3:D14)</a:t>
            </a:r>
            <a:endParaRPr lang="en-US" sz="2000">
              <a:effectLst/>
              <a:latin typeface="Times New Roman" panose="02020603050405020304" pitchFamily="18" charset="0"/>
              <a:ea typeface="Times New Roman" panose="02020603050405020304" pitchFamily="18" charset="0"/>
            </a:endParaRPr>
          </a:p>
        </xdr:txBody>
      </xdr:sp>
      <xdr:grpSp>
        <xdr:nvGrpSpPr>
          <xdr:cNvPr id="43" name="Groupe 224">
            <a:extLst>
              <a:ext uri="{FF2B5EF4-FFF2-40B4-BE49-F238E27FC236}">
                <a16:creationId xmlns:a16="http://schemas.microsoft.com/office/drawing/2014/main" id="{00000000-0008-0000-5600-00002B000000}"/>
              </a:ext>
            </a:extLst>
          </xdr:cNvPr>
          <xdr:cNvGrpSpPr/>
        </xdr:nvGrpSpPr>
        <xdr:grpSpPr>
          <a:xfrm>
            <a:off x="3752850" y="4524375"/>
            <a:ext cx="1742116" cy="861227"/>
            <a:chOff x="3752850" y="4524375"/>
            <a:chExt cx="1742116" cy="861227"/>
          </a:xfrm>
        </xdr:grpSpPr>
        <xdr:sp macro="" textlink="">
          <xdr:nvSpPr>
            <xdr:cNvPr id="50" name="AccoladeSupérieureFormule">
              <a:extLst>
                <a:ext uri="{FF2B5EF4-FFF2-40B4-BE49-F238E27FC236}">
                  <a16:creationId xmlns:a16="http://schemas.microsoft.com/office/drawing/2014/main" id="{00000000-0008-0000-5600-000032000000}"/>
                </a:ext>
              </a:extLst>
            </xdr:cNvPr>
            <xdr:cNvSpPr/>
          </xdr:nvSpPr>
          <xdr:spPr>
            <a:xfrm rot="5400000">
              <a:off x="4788607" y="467924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1" name="txt_LégendeSupérieureFormule" descr="Quelle plage voulez-vous examiner ?&#10;&#10;">
              <a:extLst>
                <a:ext uri="{FF2B5EF4-FFF2-40B4-BE49-F238E27FC236}">
                  <a16:creationId xmlns:a16="http://schemas.microsoft.com/office/drawing/2014/main" id="{00000000-0008-0000-5600-000033000000}"/>
                </a:ext>
              </a:extLst>
            </xdr:cNvPr>
            <xdr:cNvSpPr txBox="1">
              <a:spLocks noChangeArrowheads="1"/>
            </xdr:cNvSpPr>
          </xdr:nvSpPr>
          <xdr:spPr bwMode="auto">
            <a:xfrm>
              <a:off x="3752850" y="4524375"/>
              <a:ext cx="1620000"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44" name="Groupe 225">
            <a:extLst>
              <a:ext uri="{FF2B5EF4-FFF2-40B4-BE49-F238E27FC236}">
                <a16:creationId xmlns:a16="http://schemas.microsoft.com/office/drawing/2014/main" id="{00000000-0008-0000-5600-00002C000000}"/>
              </a:ext>
            </a:extLst>
          </xdr:cNvPr>
          <xdr:cNvGrpSpPr/>
        </xdr:nvGrpSpPr>
        <xdr:grpSpPr>
          <a:xfrm>
            <a:off x="5476875" y="4524375"/>
            <a:ext cx="2376000" cy="861227"/>
            <a:chOff x="5476875" y="4524375"/>
            <a:chExt cx="2376000" cy="861227"/>
          </a:xfrm>
        </xdr:grpSpPr>
        <xdr:sp macro="" textlink="">
          <xdr:nvSpPr>
            <xdr:cNvPr id="48" name="AccoladeSupérieureFormule">
              <a:extLst>
                <a:ext uri="{FF2B5EF4-FFF2-40B4-BE49-F238E27FC236}">
                  <a16:creationId xmlns:a16="http://schemas.microsoft.com/office/drawing/2014/main" id="{00000000-0008-0000-5600-000030000000}"/>
                </a:ext>
              </a:extLst>
            </xdr:cNvPr>
            <xdr:cNvSpPr/>
          </xdr:nvSpPr>
          <xdr:spPr>
            <a:xfrm rot="5400000">
              <a:off x="6407857" y="467924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9" name="txt_LégendeSupérieureFormule" descr="Pour chaque correspondance trouvée, quelle plage voulez-vous additionner ?&#10;&#10;">
              <a:extLst>
                <a:ext uri="{FF2B5EF4-FFF2-40B4-BE49-F238E27FC236}">
                  <a16:creationId xmlns:a16="http://schemas.microsoft.com/office/drawing/2014/main" id="{00000000-0008-0000-5600-000031000000}"/>
                </a:ext>
              </a:extLst>
            </xdr:cNvPr>
            <xdr:cNvSpPr txBox="1">
              <a:spLocks noChangeArrowheads="1"/>
            </xdr:cNvSpPr>
          </xdr:nvSpPr>
          <xdr:spPr bwMode="auto">
            <a:xfrm>
              <a:off x="5476875" y="4524375"/>
              <a:ext cx="2376000"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Pour chaque correspondance trouvée, quelle plage voulez-vous additionner ?</a:t>
              </a:r>
            </a:p>
          </xdr:txBody>
        </xdr:sp>
      </xdr:grpSp>
      <xdr:grpSp>
        <xdr:nvGrpSpPr>
          <xdr:cNvPr id="45" name="Groupe 226">
            <a:extLst>
              <a:ext uri="{FF2B5EF4-FFF2-40B4-BE49-F238E27FC236}">
                <a16:creationId xmlns:a16="http://schemas.microsoft.com/office/drawing/2014/main" id="{00000000-0008-0000-5600-00002D000000}"/>
              </a:ext>
            </a:extLst>
          </xdr:cNvPr>
          <xdr:cNvGrpSpPr/>
        </xdr:nvGrpSpPr>
        <xdr:grpSpPr>
          <a:xfrm>
            <a:off x="4819649" y="5610223"/>
            <a:ext cx="2052000" cy="838202"/>
            <a:chOff x="4819649" y="5610223"/>
            <a:chExt cx="2052000" cy="838202"/>
          </a:xfrm>
        </xdr:grpSpPr>
        <xdr:sp macro="" textlink="">
          <xdr:nvSpPr>
            <xdr:cNvPr id="46" name="AccoladeInférieureFormule">
              <a:extLst>
                <a:ext uri="{FF2B5EF4-FFF2-40B4-BE49-F238E27FC236}">
                  <a16:creationId xmlns:a16="http://schemas.microsoft.com/office/drawing/2014/main" id="{00000000-0008-0000-5600-00002E000000}"/>
                </a:ext>
              </a:extLst>
            </xdr:cNvPr>
            <xdr:cNvSpPr/>
          </xdr:nvSpPr>
          <xdr:spPr>
            <a:xfrm rot="16200000">
              <a:off x="5598713"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7" name="txt_LégendeInférieureFormule" descr="Quelle valeur (texte ou nombre) voulez-vous rechercher ?&#10;&#10;">
              <a:extLst>
                <a:ext uri="{FF2B5EF4-FFF2-40B4-BE49-F238E27FC236}">
                  <a16:creationId xmlns:a16="http://schemas.microsoft.com/office/drawing/2014/main" id="{00000000-0008-0000-5600-00002F000000}"/>
                </a:ext>
              </a:extLst>
            </xdr:cNvPr>
            <xdr:cNvSpPr txBox="1">
              <a:spLocks noChangeArrowheads="1"/>
            </xdr:cNvSpPr>
          </xdr:nvSpPr>
          <xdr:spPr bwMode="auto">
            <a:xfrm>
              <a:off x="4819649" y="5962650"/>
              <a:ext cx="2052000" cy="485775"/>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371474</xdr:colOff>
      <xdr:row>31</xdr:row>
      <xdr:rowOff>104788</xdr:rowOff>
    </xdr:from>
    <xdr:to>
      <xdr:col>1</xdr:col>
      <xdr:colOff>5324474</xdr:colOff>
      <xdr:row>44</xdr:row>
      <xdr:rowOff>152413</xdr:rowOff>
    </xdr:to>
    <xdr:grpSp>
      <xdr:nvGrpSpPr>
        <xdr:cNvPr id="52" name="Groupe 233">
          <a:extLst>
            <a:ext uri="{FF2B5EF4-FFF2-40B4-BE49-F238E27FC236}">
              <a16:creationId xmlns:a16="http://schemas.microsoft.com/office/drawing/2014/main" id="{00000000-0008-0000-5600-000034000000}"/>
            </a:ext>
          </a:extLst>
        </xdr:cNvPr>
        <xdr:cNvGrpSpPr/>
      </xdr:nvGrpSpPr>
      <xdr:grpSpPr>
        <a:xfrm>
          <a:off x="371474" y="6581788"/>
          <a:ext cx="5800725" cy="2524125"/>
          <a:chOff x="3047999" y="2575833"/>
          <a:chExt cx="5928106" cy="2581016"/>
        </a:xfrm>
      </xdr:grpSpPr>
      <xdr:sp macro="" textlink="">
        <xdr:nvSpPr>
          <xdr:cNvPr id="53" name="AccoladeInférieureFormule">
            <a:extLst>
              <a:ext uri="{FF2B5EF4-FFF2-40B4-BE49-F238E27FC236}">
                <a16:creationId xmlns:a16="http://schemas.microsoft.com/office/drawing/2014/main" id="{00000000-0008-0000-5600-000035000000}"/>
              </a:ext>
            </a:extLst>
          </xdr:cNvPr>
          <xdr:cNvSpPr/>
        </xdr:nvSpPr>
        <xdr:spPr>
          <a:xfrm rot="16200000">
            <a:off x="7373020" y="366959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4" name="AccoladeInférieureFormule">
            <a:extLst>
              <a:ext uri="{FF2B5EF4-FFF2-40B4-BE49-F238E27FC236}">
                <a16:creationId xmlns:a16="http://schemas.microsoft.com/office/drawing/2014/main" id="{00000000-0008-0000-5600-000036000000}"/>
              </a:ext>
            </a:extLst>
          </xdr:cNvPr>
          <xdr:cNvSpPr/>
        </xdr:nvSpPr>
        <xdr:spPr>
          <a:xfrm rot="16200000">
            <a:off x="5746356" y="366959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5" name="AccoladeSupérieureFormule">
            <a:extLst>
              <a:ext uri="{FF2B5EF4-FFF2-40B4-BE49-F238E27FC236}">
                <a16:creationId xmlns:a16="http://schemas.microsoft.com/office/drawing/2014/main" id="{00000000-0008-0000-5600-000037000000}"/>
              </a:ext>
            </a:extLst>
          </xdr:cNvPr>
          <xdr:cNvSpPr/>
        </xdr:nvSpPr>
        <xdr:spPr>
          <a:xfrm rot="5400000">
            <a:off x="8183500" y="3159526"/>
            <a:ext cx="499277" cy="485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6" name="AccoladeSupérieureFormule">
            <a:extLst>
              <a:ext uri="{FF2B5EF4-FFF2-40B4-BE49-F238E27FC236}">
                <a16:creationId xmlns:a16="http://schemas.microsoft.com/office/drawing/2014/main" id="{00000000-0008-0000-5600-000038000000}"/>
              </a:ext>
            </a:extLst>
          </xdr:cNvPr>
          <xdr:cNvSpPr/>
        </xdr:nvSpPr>
        <xdr:spPr>
          <a:xfrm rot="5400000">
            <a:off x="6565715" y="3154764"/>
            <a:ext cx="499277" cy="49529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AccoladeSupérieureFormule">
            <a:extLst>
              <a:ext uri="{FF2B5EF4-FFF2-40B4-BE49-F238E27FC236}">
                <a16:creationId xmlns:a16="http://schemas.microsoft.com/office/drawing/2014/main" id="{00000000-0008-0000-5600-000039000000}"/>
              </a:ext>
            </a:extLst>
          </xdr:cNvPr>
          <xdr:cNvSpPr/>
        </xdr:nvSpPr>
        <xdr:spPr>
          <a:xfrm rot="5400000">
            <a:off x="4699651" y="294569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8" name="txt_Formule" descr="=SOMME.SI(H3:H14,F3:F14,F17,G3:G14,G17)&#10;&#10;">
            <a:extLst>
              <a:ext uri="{FF2B5EF4-FFF2-40B4-BE49-F238E27FC236}">
                <a16:creationId xmlns:a16="http://schemas.microsoft.com/office/drawing/2014/main" id="{00000000-0008-0000-5600-00003A000000}"/>
              </a:ext>
            </a:extLst>
          </xdr:cNvPr>
          <xdr:cNvSpPr txBox="1"/>
        </xdr:nvSpPr>
        <xdr:spPr>
          <a:xfrm>
            <a:off x="3047999" y="3619500"/>
            <a:ext cx="5928106"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1950" spc="-30" baseline="0">
                <a:solidFill>
                  <a:srgbClr val="000000"/>
                </a:solidFill>
                <a:effectLst/>
                <a:latin typeface="Courier New" panose="02070309020205020404" pitchFamily="49" charset="0"/>
                <a:ea typeface="Times New Roman" panose="02020603050405020304" pitchFamily="18" charset="0"/>
              </a:rPr>
              <a:t>=SOMME.SI(H3:H14;F3:F14;F17;G3:G14;G17)</a:t>
            </a:r>
            <a:endParaRPr lang="en-US" sz="1950" spc="-30" baseline="0">
              <a:effectLst/>
              <a:latin typeface="Times New Roman" panose="02020603050405020304" pitchFamily="18" charset="0"/>
              <a:ea typeface="Times New Roman" panose="02020603050405020304" pitchFamily="18" charset="0"/>
            </a:endParaRPr>
          </a:p>
        </xdr:txBody>
      </xdr:sp>
      <xdr:sp macro="" textlink="">
        <xdr:nvSpPr>
          <xdr:cNvPr id="59" name="txt_LégendeSupérieureFormule" descr="Quelle plage voulez-vous additionner ?&#10;&#10;">
            <a:extLst>
              <a:ext uri="{FF2B5EF4-FFF2-40B4-BE49-F238E27FC236}">
                <a16:creationId xmlns:a16="http://schemas.microsoft.com/office/drawing/2014/main" id="{00000000-0008-0000-5600-00003B000000}"/>
              </a:ext>
            </a:extLst>
          </xdr:cNvPr>
          <xdr:cNvSpPr txBox="1">
            <a:spLocks noChangeArrowheads="1"/>
          </xdr:cNvSpPr>
        </xdr:nvSpPr>
        <xdr:spPr bwMode="auto">
          <a:xfrm>
            <a:off x="4452986" y="2575833"/>
            <a:ext cx="973138" cy="662606"/>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additionner ?</a:t>
            </a:r>
          </a:p>
        </xdr:txBody>
      </xdr:sp>
      <xdr:sp macro="" textlink="">
        <xdr:nvSpPr>
          <xdr:cNvPr id="60" name="txt_LégendeSupérieureFormule" descr="Critère de la première correspondance&#10;&#10;">
            <a:extLst>
              <a:ext uri="{FF2B5EF4-FFF2-40B4-BE49-F238E27FC236}">
                <a16:creationId xmlns:a16="http://schemas.microsoft.com/office/drawing/2014/main" id="{00000000-0008-0000-5600-00003C000000}"/>
              </a:ext>
            </a:extLst>
          </xdr:cNvPr>
          <xdr:cNvSpPr txBox="1">
            <a:spLocks noChangeArrowheads="1"/>
          </xdr:cNvSpPr>
        </xdr:nvSpPr>
        <xdr:spPr bwMode="auto">
          <a:xfrm>
            <a:off x="6231442" y="2575833"/>
            <a:ext cx="1177297" cy="699418"/>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première correspondance</a:t>
            </a:r>
          </a:p>
        </xdr:txBody>
      </xdr:sp>
      <xdr:sp macro="" textlink="">
        <xdr:nvSpPr>
          <xdr:cNvPr id="61" name="txt_LégendeSupérieureFormule" descr="Critère de la deuxième correspondance&#10;">
            <a:extLst>
              <a:ext uri="{FF2B5EF4-FFF2-40B4-BE49-F238E27FC236}">
                <a16:creationId xmlns:a16="http://schemas.microsoft.com/office/drawing/2014/main" id="{00000000-0008-0000-5600-00003D000000}"/>
              </a:ext>
            </a:extLst>
          </xdr:cNvPr>
          <xdr:cNvSpPr txBox="1">
            <a:spLocks noChangeArrowheads="1"/>
          </xdr:cNvSpPr>
        </xdr:nvSpPr>
        <xdr:spPr bwMode="auto">
          <a:xfrm>
            <a:off x="7654544" y="2575833"/>
            <a:ext cx="1140507" cy="699418"/>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deuxième correspondance</a:t>
            </a:r>
          </a:p>
        </xdr:txBody>
      </xdr:sp>
      <xdr:sp macro="" textlink="">
        <xdr:nvSpPr>
          <xdr:cNvPr id="62" name="txt_LégendeInférieureFormule" descr="Première plage à examiner pour rechercher des correspondances&#10;&#10;">
            <a:extLst>
              <a:ext uri="{FF2B5EF4-FFF2-40B4-BE49-F238E27FC236}">
                <a16:creationId xmlns:a16="http://schemas.microsoft.com/office/drawing/2014/main" id="{00000000-0008-0000-5600-00003E000000}"/>
              </a:ext>
            </a:extLst>
          </xdr:cNvPr>
          <xdr:cNvSpPr txBox="1">
            <a:spLocks noChangeArrowheads="1"/>
          </xdr:cNvSpPr>
        </xdr:nvSpPr>
        <xdr:spPr bwMode="auto">
          <a:xfrm>
            <a:off x="5324475" y="4257675"/>
            <a:ext cx="1214088"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examiner pour rechercher des correspondances</a:t>
            </a:r>
          </a:p>
        </xdr:txBody>
      </xdr:sp>
      <xdr:sp macro="" textlink="">
        <xdr:nvSpPr>
          <xdr:cNvPr id="63" name="txt_LégendeInférieureFormule" descr="Deuxième plage à examiner pour rechercher des correspondances&#10;">
            <a:extLst>
              <a:ext uri="{FF2B5EF4-FFF2-40B4-BE49-F238E27FC236}">
                <a16:creationId xmlns:a16="http://schemas.microsoft.com/office/drawing/2014/main" id="{00000000-0008-0000-5600-00003F000000}"/>
              </a:ext>
            </a:extLst>
          </xdr:cNvPr>
          <xdr:cNvSpPr txBox="1">
            <a:spLocks noChangeArrowheads="1"/>
          </xdr:cNvSpPr>
        </xdr:nvSpPr>
        <xdr:spPr bwMode="auto">
          <a:xfrm>
            <a:off x="7029659" y="4257675"/>
            <a:ext cx="1214088"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Deuxième plage à examiner pour rechercher des correspondances</a:t>
            </a:r>
          </a:p>
        </xdr:txBody>
      </xdr:sp>
    </xdr:grpSp>
    <xdr:clientData/>
  </xdr:twoCellAnchor>
  <xdr:twoCellAnchor>
    <xdr:from>
      <xdr:col>0</xdr:col>
      <xdr:colOff>581025</xdr:colOff>
      <xdr:row>46</xdr:row>
      <xdr:rowOff>104775</xdr:rowOff>
    </xdr:from>
    <xdr:to>
      <xdr:col>1</xdr:col>
      <xdr:colOff>2456367</xdr:colOff>
      <xdr:row>50</xdr:row>
      <xdr:rowOff>26775</xdr:rowOff>
    </xdr:to>
    <xdr:sp macro="" textlink="">
      <xdr:nvSpPr>
        <xdr:cNvPr id="64" name="Bouton Plus de détails" descr="Poursuivez votre lecture pour plus d’informations">
          <a:hlinkClick xmlns:r="http://schemas.openxmlformats.org/officeDocument/2006/relationships" r:id="rId7"/>
          <a:extLst>
            <a:ext uri="{FF2B5EF4-FFF2-40B4-BE49-F238E27FC236}">
              <a16:creationId xmlns:a16="http://schemas.microsoft.com/office/drawing/2014/main" id="{00000000-0008-0000-5600-000040000000}"/>
            </a:ext>
          </a:extLst>
        </xdr:cNvPr>
        <xdr:cNvSpPr/>
      </xdr:nvSpPr>
      <xdr:spPr>
        <a:xfrm>
          <a:off x="581025" y="9439275"/>
          <a:ext cx="2723067"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361950</xdr:colOff>
      <xdr:row>96</xdr:row>
      <xdr:rowOff>133351</xdr:rowOff>
    </xdr:from>
    <xdr:to>
      <xdr:col>1</xdr:col>
      <xdr:colOff>5248275</xdr:colOff>
      <xdr:row>122</xdr:row>
      <xdr:rowOff>19052</xdr:rowOff>
    </xdr:to>
    <xdr:grpSp>
      <xdr:nvGrpSpPr>
        <xdr:cNvPr id="65" name="Groupe 246">
          <a:extLst>
            <a:ext uri="{FF2B5EF4-FFF2-40B4-BE49-F238E27FC236}">
              <a16:creationId xmlns:a16="http://schemas.microsoft.com/office/drawing/2014/main" id="{00000000-0008-0000-5600-000041000000}"/>
            </a:ext>
          </a:extLst>
        </xdr:cNvPr>
        <xdr:cNvGrpSpPr/>
      </xdr:nvGrpSpPr>
      <xdr:grpSpPr>
        <a:xfrm>
          <a:off x="361950" y="19030951"/>
          <a:ext cx="5734050" cy="4867276"/>
          <a:chOff x="171450" y="17059274"/>
          <a:chExt cx="5734050" cy="4646658"/>
        </a:xfrm>
      </xdr:grpSpPr>
      <xdr:sp macro="" textlink="">
        <xdr:nvSpPr>
          <xdr:cNvPr id="66" name="txt_ArrièrePlanVisiteGuidée" descr="Arrière-plan">
            <a:extLst>
              <a:ext uri="{FF2B5EF4-FFF2-40B4-BE49-F238E27FC236}">
                <a16:creationId xmlns:a16="http://schemas.microsoft.com/office/drawing/2014/main" id="{00000000-0008-0000-5600-000042000000}"/>
              </a:ext>
            </a:extLst>
          </xdr:cNvPr>
          <xdr:cNvSpPr/>
        </xdr:nvSpPr>
        <xdr:spPr>
          <a:xfrm>
            <a:off x="171450" y="17059274"/>
            <a:ext cx="5734050" cy="464665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67" name="txt_EnTêteVisiteGuidée" descr="Autres fonctions conditionnelles">
            <a:extLst>
              <a:ext uri="{FF2B5EF4-FFF2-40B4-BE49-F238E27FC236}">
                <a16:creationId xmlns:a16="http://schemas.microsoft.com/office/drawing/2014/main" id="{00000000-0008-0000-5600-000043000000}"/>
              </a:ext>
            </a:extLst>
          </xdr:cNvPr>
          <xdr:cNvSpPr txBox="1"/>
        </xdr:nvSpPr>
        <xdr:spPr>
          <a:xfrm>
            <a:off x="374653" y="17155402"/>
            <a:ext cx="5251444" cy="490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Autres fonctions conditionnelles</a:t>
            </a:r>
          </a:p>
        </xdr:txBody>
      </xdr:sp>
      <xdr:cxnSp macro="">
        <xdr:nvCxnSpPr>
          <xdr:cNvPr id="68" name="txt_VisiteGuidéeLigne1" descr="Ligne décorative">
            <a:extLst>
              <a:ext uri="{FF2B5EF4-FFF2-40B4-BE49-F238E27FC236}">
                <a16:creationId xmlns:a16="http://schemas.microsoft.com/office/drawing/2014/main" id="{00000000-0008-0000-5600-000044000000}"/>
              </a:ext>
            </a:extLst>
          </xdr:cNvPr>
          <xdr:cNvCxnSpPr>
            <a:cxnSpLocks/>
          </xdr:cNvCxnSpPr>
        </xdr:nvCxnSpPr>
        <xdr:spPr>
          <a:xfrm>
            <a:off x="374653" y="1773217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69" name="txt_VisiteGuidéeLigne2" descr="Ligne décorative">
            <a:extLst>
              <a:ext uri="{FF2B5EF4-FFF2-40B4-BE49-F238E27FC236}">
                <a16:creationId xmlns:a16="http://schemas.microsoft.com/office/drawing/2014/main" id="{00000000-0008-0000-5600-000045000000}"/>
              </a:ext>
            </a:extLst>
          </xdr:cNvPr>
          <xdr:cNvCxnSpPr>
            <a:cxnSpLocks/>
          </xdr:cNvCxnSpPr>
        </xdr:nvCxnSpPr>
        <xdr:spPr>
          <a:xfrm>
            <a:off x="374653" y="20779189"/>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70" name="txt_IntroVisiteGuidée" descr="Maintenant que vous connaissez les fonctions SOMME.SI, SOMME.SI.ENS, NB.SI et NB.SI.ENS, vous pouvez essayer d’autres fonctions, telles que MOYENNE.SI, MOYENNE.SI.ENS, MAX.SI.ENS et MIN.SI.ENS. 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10;&#10;SOMME.SI =SOMME.SI(C92:C103,C106,E92:E103) &#10;SOMME.SI.ENS =SOMME.SI.ENS(E92:E103,C92:C103,C106,D92:D103,D106) &#10;MOYENNE.SI =MOYENNE.SI(C92:C103,C106,E92:E103) &#10;MOYENNE.SI.ENS =MOYENNE.SI.ENS(E92:E103,C92:C103,C106,D92:D92,D106)&#10;NB.SI =NB.SI(C92:C103,C106)&#10;NB.SI.ENS =NB.SI.ENS(C92:C103,C106,D92:D103,D106) &#10;MAX.SI.ENS =MAX.SI.ENS(E92:E103,C92:C103,C10,D92:D103,D106)&#10;MIN.SI.ENS =MIN.SI.ENS(E92:E103,C92:C103,C106,D92:D103,D106)&#10;&#10;">
            <a:extLst>
              <a:ext uri="{FF2B5EF4-FFF2-40B4-BE49-F238E27FC236}">
                <a16:creationId xmlns:a16="http://schemas.microsoft.com/office/drawing/2014/main" id="{00000000-0008-0000-5600-000046000000}"/>
              </a:ext>
            </a:extLst>
          </xdr:cNvPr>
          <xdr:cNvSpPr txBox="1"/>
        </xdr:nvSpPr>
        <xdr:spPr>
          <a:xfrm>
            <a:off x="381162" y="17765893"/>
            <a:ext cx="5343363" cy="2926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Maintenant que vous connaissez les fonctions SOMME.SI, SOMME.SI.ENS, NB.SI et NB.SI.ENS, vous pouvez essayer d’autres fonctions, telles que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a:t>
            </a:r>
          </a:p>
          <a:p>
            <a:pPr rtl="0" eaLnBrk="1" fontAlgn="auto" latinLnBrk="0" hangingPunct="1"/>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SOMME.SI	          =SOMME.SI(C92:C103;C106;E92:E103) </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SOMME.SI.ENS        =SOMME.SI.ENS(E92:E103;C92:C103;C106;D92:D103;D106) </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MOYENNE.SI	          =MOYENNE.SI(C92:C103;C106;E92:E103) </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MOYENNE.SI.ENS   </a:t>
            </a:r>
            <a:r>
              <a:rPr lang="fr-FR" sz="9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=MOYENNE.SI.ENS(E92:E103;C92:C103;C106;D92:D92;D106)</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NB.SI	          =NB.SI(C92:C103;C106)</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NB.SI.ENS	          =NB.SI.ENS(C92:C103;C106;D92:D103;D106) </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MAX.SI.ENS	          =MAX.SI.ENS(E92:E103;C92:C103;C106;D92:D103;D106)</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rtl="0" eaLnBrk="1" fontAlgn="auto" latinLnBrk="0" hangingPunct="1"/>
            <a:r>
              <a:rPr lang="fr-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MIN.SI.ENS	          =MIN.SI.ENS(E92:E103;C92:C103;C106;D92:D103;D106)</a:t>
            </a:r>
            <a:endParaRPr lang="fr-FR" sz="1100">
              <a:solidFill>
                <a:schemeClr val="tx1">
                  <a:lumMod val="75000"/>
                  <a:lumOff val="25000"/>
                </a:schemeClr>
              </a:solidFill>
              <a:effectLst/>
              <a:latin typeface="Segoe UI" panose="020B0502040204020203"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clientData/>
  </xdr:twoCellAnchor>
  <xdr:twoCellAnchor editAs="absolute">
    <xdr:from>
      <xdr:col>1</xdr:col>
      <xdr:colOff>3675111</xdr:colOff>
      <xdr:row>118</xdr:row>
      <xdr:rowOff>19050</xdr:rowOff>
    </xdr:from>
    <xdr:to>
      <xdr:col>1</xdr:col>
      <xdr:colOff>4950281</xdr:colOff>
      <xdr:row>119</xdr:row>
      <xdr:rowOff>163999</xdr:rowOff>
    </xdr:to>
    <xdr:sp macro="" textlink="">
      <xdr:nvSpPr>
        <xdr:cNvPr id="71" name="BoutonSuivant" descr="Passer à la feuille suivante">
          <a:hlinkClick xmlns:r="http://schemas.openxmlformats.org/officeDocument/2006/relationships" r:id="rId3" tooltip="Cliquez ici pour passer à la feuille suivante"/>
          <a:extLst>
            <a:ext uri="{FF2B5EF4-FFF2-40B4-BE49-F238E27FC236}">
              <a16:creationId xmlns:a16="http://schemas.microsoft.com/office/drawing/2014/main" id="{00000000-0008-0000-5600-000047000000}"/>
            </a:ext>
          </a:extLst>
        </xdr:cNvPr>
        <xdr:cNvSpPr/>
      </xdr:nvSpPr>
      <xdr:spPr>
        <a:xfrm>
          <a:off x="4522836" y="231267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0</xdr:col>
      <xdr:colOff>361950</xdr:colOff>
      <xdr:row>51</xdr:row>
      <xdr:rowOff>95250</xdr:rowOff>
    </xdr:from>
    <xdr:to>
      <xdr:col>1</xdr:col>
      <xdr:colOff>5248275</xdr:colOff>
      <xdr:row>96</xdr:row>
      <xdr:rowOff>57149</xdr:rowOff>
    </xdr:to>
    <xdr:sp macro="" textlink="">
      <xdr:nvSpPr>
        <xdr:cNvPr id="72" name="Arrière-plan" descr="Arrière-plan">
          <a:extLst>
            <a:ext uri="{FF2B5EF4-FFF2-40B4-BE49-F238E27FC236}">
              <a16:creationId xmlns:a16="http://schemas.microsoft.com/office/drawing/2014/main" id="{00000000-0008-0000-5600-000048000000}"/>
            </a:ext>
          </a:extLst>
        </xdr:cNvPr>
        <xdr:cNvSpPr/>
      </xdr:nvSpPr>
      <xdr:spPr>
        <a:xfrm>
          <a:off x="361950" y="10382250"/>
          <a:ext cx="5734050" cy="857249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54</xdr:row>
      <xdr:rowOff>114300</xdr:rowOff>
    </xdr:from>
    <xdr:to>
      <xdr:col>1</xdr:col>
      <xdr:colOff>4948224</xdr:colOff>
      <xdr:row>54</xdr:row>
      <xdr:rowOff>114300</xdr:rowOff>
    </xdr:to>
    <xdr:cxnSp macro="">
      <xdr:nvCxnSpPr>
        <xdr:cNvPr id="73" name="Trait inférieur" descr="Ligne décorative">
          <a:extLst>
            <a:ext uri="{FF2B5EF4-FFF2-40B4-BE49-F238E27FC236}">
              <a16:creationId xmlns:a16="http://schemas.microsoft.com/office/drawing/2014/main" id="{00000000-0008-0000-5600-000049000000}"/>
            </a:ext>
          </a:extLst>
        </xdr:cNvPr>
        <xdr:cNvCxnSpPr>
          <a:cxnSpLocks/>
        </xdr:cNvCxnSpPr>
      </xdr:nvCxnSpPr>
      <xdr:spPr>
        <a:xfrm>
          <a:off x="547701" y="1097280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51</xdr:row>
      <xdr:rowOff>171450</xdr:rowOff>
    </xdr:from>
    <xdr:to>
      <xdr:col>1</xdr:col>
      <xdr:colOff>4951420</xdr:colOff>
      <xdr:row>54</xdr:row>
      <xdr:rowOff>85792</xdr:rowOff>
    </xdr:to>
    <xdr:sp macro="" textlink="">
      <xdr:nvSpPr>
        <xdr:cNvPr id="74" name="Étape" descr="Fonctions conditionnelles - NB.SI&#10;">
          <a:extLst>
            <a:ext uri="{FF2B5EF4-FFF2-40B4-BE49-F238E27FC236}">
              <a16:creationId xmlns:a16="http://schemas.microsoft.com/office/drawing/2014/main" id="{00000000-0008-0000-5600-00004A000000}"/>
            </a:ext>
          </a:extLst>
        </xdr:cNvPr>
        <xdr:cNvSpPr txBox="1"/>
      </xdr:nvSpPr>
      <xdr:spPr>
        <a:xfrm>
          <a:off x="547701" y="10458450"/>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NB.SI</a:t>
          </a:r>
        </a:p>
      </xdr:txBody>
    </xdr:sp>
    <xdr:clientData/>
  </xdr:twoCellAnchor>
  <xdr:twoCellAnchor editAs="absolute">
    <xdr:from>
      <xdr:col>0</xdr:col>
      <xdr:colOff>547701</xdr:colOff>
      <xdr:row>91</xdr:row>
      <xdr:rowOff>106892</xdr:rowOff>
    </xdr:from>
    <xdr:to>
      <xdr:col>1</xdr:col>
      <xdr:colOff>4948224</xdr:colOff>
      <xdr:row>91</xdr:row>
      <xdr:rowOff>106892</xdr:rowOff>
    </xdr:to>
    <xdr:cxnSp macro="">
      <xdr:nvCxnSpPr>
        <xdr:cNvPr id="75" name="Trait inférieur" descr="Ligne décorative">
          <a:extLst>
            <a:ext uri="{FF2B5EF4-FFF2-40B4-BE49-F238E27FC236}">
              <a16:creationId xmlns:a16="http://schemas.microsoft.com/office/drawing/2014/main" id="{00000000-0008-0000-5600-00004B000000}"/>
            </a:ext>
          </a:extLst>
        </xdr:cNvPr>
        <xdr:cNvCxnSpPr>
          <a:cxnSpLocks/>
        </xdr:cNvCxnSpPr>
      </xdr:nvCxnSpPr>
      <xdr:spPr>
        <a:xfrm>
          <a:off x="547701" y="1805199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561975</xdr:colOff>
      <xdr:row>54</xdr:row>
      <xdr:rowOff>133350</xdr:rowOff>
    </xdr:from>
    <xdr:to>
      <xdr:col>1</xdr:col>
      <xdr:colOff>5015188</xdr:colOff>
      <xdr:row>55</xdr:row>
      <xdr:rowOff>183497</xdr:rowOff>
    </xdr:to>
    <xdr:sp macro="" textlink="">
      <xdr:nvSpPr>
        <xdr:cNvPr id="76" name="Présentation des sommes de nombres" descr="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10;&#10;">
          <a:extLst>
            <a:ext uri="{FF2B5EF4-FFF2-40B4-BE49-F238E27FC236}">
              <a16:creationId xmlns:a16="http://schemas.microsoft.com/office/drawing/2014/main" id="{00000000-0008-0000-5600-00004C000000}"/>
            </a:ext>
          </a:extLst>
        </xdr:cNvPr>
        <xdr:cNvSpPr txBox="1"/>
      </xdr:nvSpPr>
      <xdr:spPr>
        <a:xfrm>
          <a:off x="561975" y="10991850"/>
          <a:ext cx="5300938" cy="240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solidFill>
                <a:schemeClr val="tx1">
                  <a:lumMod val="75000"/>
                  <a:lumOff val="25000"/>
                </a:schemeClr>
              </a:solidFill>
              <a:latin typeface="Segoe UI" panose="020B0502040204020203" pitchFamily="34" charset="0"/>
              <a:cs typeface="Segoe UI" panose="020B0502040204020203" pitchFamily="34" charset="0"/>
            </a:rPr>
            <a:t>Les fonctions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NB.SI</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et</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a:t>
          </a:r>
          <a:r>
            <a:rPr lang="fr" sz="1100" b="1" kern="1200" baseline="0">
              <a:solidFill>
                <a:schemeClr val="tx1">
                  <a:lumMod val="75000"/>
                  <a:lumOff val="25000"/>
                </a:schemeClr>
              </a:solidFill>
              <a:latin typeface="Segoe UI" panose="020B0502040204020203" pitchFamily="34" charset="0"/>
              <a:ea typeface="+mn-ea"/>
              <a:cs typeface="Segoe UI" panose="020B0502040204020203" pitchFamily="34" charset="0"/>
            </a:rPr>
            <a:t>NB.SI.ENS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vous permettent de compter les valeurs d’une plage en utilisant le critère de votre choix. Elles sont </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un peu différentes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des autres fonctions SI et SI.CONDITIONS car elles comportent uniquement une plage de critères et un critère. Elles n’évaluent pas une plage pour examiner ensuite une autre plage à synthétiser.</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571500</xdr:colOff>
      <xdr:row>60</xdr:row>
      <xdr:rowOff>38100</xdr:rowOff>
    </xdr:from>
    <xdr:to>
      <xdr:col>1</xdr:col>
      <xdr:colOff>4943876</xdr:colOff>
      <xdr:row>63</xdr:row>
      <xdr:rowOff>53282</xdr:rowOff>
    </xdr:to>
    <xdr:grpSp>
      <xdr:nvGrpSpPr>
        <xdr:cNvPr id="77" name="Groupe 6">
          <a:extLst>
            <a:ext uri="{FF2B5EF4-FFF2-40B4-BE49-F238E27FC236}">
              <a16:creationId xmlns:a16="http://schemas.microsoft.com/office/drawing/2014/main" id="{00000000-0008-0000-5600-00004D000000}"/>
            </a:ext>
          </a:extLst>
        </xdr:cNvPr>
        <xdr:cNvGrpSpPr/>
      </xdr:nvGrpSpPr>
      <xdr:grpSpPr>
        <a:xfrm>
          <a:off x="571500" y="12039600"/>
          <a:ext cx="5220101" cy="596207"/>
          <a:chOff x="609600" y="10820400"/>
          <a:chExt cx="5220101" cy="596207"/>
        </a:xfrm>
      </xdr:grpSpPr>
      <xdr:sp macro="" textlink="">
        <xdr:nvSpPr>
          <xdr:cNvPr id="78" name="txt_Étape" descr="Sélectionnez la cellule D64 et entrez =NB.SI(C50:C61,C64). La structure de la fonction NB.SI est la suivante :&#10;&#10;">
            <a:extLst>
              <a:ext uri="{FF2B5EF4-FFF2-40B4-BE49-F238E27FC236}">
                <a16:creationId xmlns:a16="http://schemas.microsoft.com/office/drawing/2014/main" id="{00000000-0008-0000-5600-00004E000000}"/>
              </a:ext>
            </a:extLst>
          </xdr:cNvPr>
          <xdr:cNvSpPr txBox="1"/>
        </xdr:nvSpPr>
        <xdr:spPr>
          <a:xfrm>
            <a:off x="981857" y="1086235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=NB.SI(C50:C61;C64)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solidFill>
                  <a:schemeClr val="tx1">
                    <a:lumMod val="75000"/>
                    <a:lumOff val="25000"/>
                  </a:schemeClr>
                </a:solidFill>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79" name="shp_Étape" descr="1">
            <a:extLst>
              <a:ext uri="{FF2B5EF4-FFF2-40B4-BE49-F238E27FC236}">
                <a16:creationId xmlns:a16="http://schemas.microsoft.com/office/drawing/2014/main" id="{00000000-0008-0000-5600-00004F000000}"/>
              </a:ext>
            </a:extLst>
          </xdr:cNvPr>
          <xdr:cNvSpPr/>
        </xdr:nvSpPr>
        <xdr:spPr>
          <a:xfrm>
            <a:off x="571500" y="108204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3733801</xdr:colOff>
      <xdr:row>92</xdr:row>
      <xdr:rowOff>68791</xdr:rowOff>
    </xdr:from>
    <xdr:to>
      <xdr:col>1</xdr:col>
      <xdr:colOff>4878004</xdr:colOff>
      <xdr:row>94</xdr:row>
      <xdr:rowOff>35865</xdr:rowOff>
    </xdr:to>
    <xdr:sp macro="" textlink="">
      <xdr:nvSpPr>
        <xdr:cNvPr id="80"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00000000-0008-0000-5600-000050000000}"/>
            </a:ext>
          </a:extLst>
        </xdr:cNvPr>
        <xdr:cNvSpPr/>
      </xdr:nvSpPr>
      <xdr:spPr>
        <a:xfrm>
          <a:off x="4581526" y="18204391"/>
          <a:ext cx="1144203" cy="348074"/>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0</xdr:col>
      <xdr:colOff>571500</xdr:colOff>
      <xdr:row>73</xdr:row>
      <xdr:rowOff>57150</xdr:rowOff>
    </xdr:from>
    <xdr:to>
      <xdr:col>1</xdr:col>
      <xdr:colOff>4943876</xdr:colOff>
      <xdr:row>76</xdr:row>
      <xdr:rowOff>81857</xdr:rowOff>
    </xdr:to>
    <xdr:grpSp>
      <xdr:nvGrpSpPr>
        <xdr:cNvPr id="81" name="Groupe 5">
          <a:extLst>
            <a:ext uri="{FF2B5EF4-FFF2-40B4-BE49-F238E27FC236}">
              <a16:creationId xmlns:a16="http://schemas.microsoft.com/office/drawing/2014/main" id="{00000000-0008-0000-5600-000051000000}"/>
            </a:ext>
          </a:extLst>
        </xdr:cNvPr>
        <xdr:cNvGrpSpPr/>
      </xdr:nvGrpSpPr>
      <xdr:grpSpPr>
        <a:xfrm>
          <a:off x="571500" y="14573250"/>
          <a:ext cx="5220101" cy="596207"/>
          <a:chOff x="609600" y="13230225"/>
          <a:chExt cx="5220101" cy="596207"/>
        </a:xfrm>
      </xdr:grpSpPr>
      <xdr:sp macro="" textlink="">
        <xdr:nvSpPr>
          <xdr:cNvPr id="82" name="txt_Étape" descr="La fonction NB.SI.ENS est identique à SOMME.SI, si ce n’est qu’elle vous permet d’utiliser plusieurs critères. Par exemple, vous pouvez ici effectuer une recherche sur les critères Fruits et Type, et pas seulement sur Fruits. Sélectionnez la cellule H17 et entrez =NB.SI.ENS(F50:F61,F64,G50:G61,G64). La structure de la fonction NB.SI.ENS est la suivante :&#10;&#10;&#10;">
            <a:extLst>
              <a:ext uri="{FF2B5EF4-FFF2-40B4-BE49-F238E27FC236}">
                <a16:creationId xmlns:a16="http://schemas.microsoft.com/office/drawing/2014/main" id="{00000000-0008-0000-5600-000052000000}"/>
              </a:ext>
            </a:extLst>
          </xdr:cNvPr>
          <xdr:cNvSpPr txBox="1"/>
        </xdr:nvSpPr>
        <xdr:spPr>
          <a:xfrm>
            <a:off x="981857" y="13272183"/>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solidFill>
                  <a:schemeClr val="tx1">
                    <a:lumMod val="75000"/>
                    <a:lumOff val="25000"/>
                  </a:schemeClr>
                </a:solidFill>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=NB.SI.ENS(F50:F61;F64;G50:G61;G64)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solidFill>
                  <a:schemeClr val="tx1">
                    <a:lumMod val="75000"/>
                    <a:lumOff val="25000"/>
                  </a:schemeClr>
                </a:solidFill>
                <a:latin typeface="Segoe UI" panose="020B0502040204020203" pitchFamily="34" charset="0"/>
                <a:cs typeface="Segoe UI" panose="020B0502040204020203" pitchFamily="34" charset="0"/>
              </a:rPr>
              <a:t>La structure de la fonction</a:t>
            </a:r>
            <a:r>
              <a:rPr>
                <a:solidFill>
                  <a:schemeClr val="tx1">
                    <a:lumMod val="75000"/>
                    <a:lumOff val="25000"/>
                  </a:schemeClr>
                </a:solidFill>
                <a:latin typeface="Segoe UI" panose="020B0502040204020203"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3" name="shp_Étape" descr="2">
            <a:extLst>
              <a:ext uri="{FF2B5EF4-FFF2-40B4-BE49-F238E27FC236}">
                <a16:creationId xmlns:a16="http://schemas.microsoft.com/office/drawing/2014/main" id="{00000000-0008-0000-5600-000053000000}"/>
              </a:ext>
            </a:extLst>
          </xdr:cNvPr>
          <xdr:cNvSpPr/>
        </xdr:nvSpPr>
        <xdr:spPr>
          <a:xfrm>
            <a:off x="571500" y="1323022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1</xdr:col>
      <xdr:colOff>190500</xdr:colOff>
      <xdr:row>63</xdr:row>
      <xdr:rowOff>0</xdr:rowOff>
    </xdr:from>
    <xdr:to>
      <xdr:col>1</xdr:col>
      <xdr:colOff>4357049</xdr:colOff>
      <xdr:row>73</xdr:row>
      <xdr:rowOff>28575</xdr:rowOff>
    </xdr:to>
    <xdr:grpSp>
      <xdr:nvGrpSpPr>
        <xdr:cNvPr id="84" name="Groupe 266">
          <a:extLst>
            <a:ext uri="{FF2B5EF4-FFF2-40B4-BE49-F238E27FC236}">
              <a16:creationId xmlns:a16="http://schemas.microsoft.com/office/drawing/2014/main" id="{00000000-0008-0000-5600-000054000000}"/>
            </a:ext>
          </a:extLst>
        </xdr:cNvPr>
        <xdr:cNvGrpSpPr/>
      </xdr:nvGrpSpPr>
      <xdr:grpSpPr>
        <a:xfrm>
          <a:off x="1038225" y="12582525"/>
          <a:ext cx="4166549" cy="1962150"/>
          <a:chOff x="3048000" y="4524375"/>
          <a:chExt cx="4166549" cy="1924050"/>
        </a:xfrm>
      </xdr:grpSpPr>
      <xdr:sp macro="" textlink="">
        <xdr:nvSpPr>
          <xdr:cNvPr id="85" name="txt_Formule" descr="=NB.SI.ENS(C50:C61,C64)&#10;">
            <a:extLst>
              <a:ext uri="{FF2B5EF4-FFF2-40B4-BE49-F238E27FC236}">
                <a16:creationId xmlns:a16="http://schemas.microsoft.com/office/drawing/2014/main" id="{00000000-0008-0000-5600-000055000000}"/>
              </a:ext>
            </a:extLst>
          </xdr:cNvPr>
          <xdr:cNvSpPr txBox="1"/>
        </xdr:nvSpPr>
        <xdr:spPr>
          <a:xfrm>
            <a:off x="3048000" y="5334000"/>
            <a:ext cx="39719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=NB.SI.ENS(C50:C61;C64)</a:t>
            </a:r>
            <a:endParaRPr lang="en-US" sz="2000">
              <a:effectLst/>
              <a:latin typeface="Times New Roman" panose="02020603050405020304" pitchFamily="18" charset="0"/>
              <a:ea typeface="Times New Roman" panose="02020603050405020304" pitchFamily="18" charset="0"/>
            </a:endParaRPr>
          </a:p>
        </xdr:txBody>
      </xdr:sp>
      <xdr:grpSp>
        <xdr:nvGrpSpPr>
          <xdr:cNvPr id="86" name="Groupe 268">
            <a:extLst>
              <a:ext uri="{FF2B5EF4-FFF2-40B4-BE49-F238E27FC236}">
                <a16:creationId xmlns:a16="http://schemas.microsoft.com/office/drawing/2014/main" id="{00000000-0008-0000-5600-000056000000}"/>
              </a:ext>
            </a:extLst>
          </xdr:cNvPr>
          <xdr:cNvGrpSpPr/>
        </xdr:nvGrpSpPr>
        <xdr:grpSpPr>
          <a:xfrm>
            <a:off x="4429125" y="4524375"/>
            <a:ext cx="1620000" cy="861227"/>
            <a:chOff x="4429125" y="4524375"/>
            <a:chExt cx="1620000" cy="861227"/>
          </a:xfrm>
        </xdr:grpSpPr>
        <xdr:sp macro="" textlink="">
          <xdr:nvSpPr>
            <xdr:cNvPr id="90" name="AccoladeSupérieureFormule">
              <a:extLst>
                <a:ext uri="{FF2B5EF4-FFF2-40B4-BE49-F238E27FC236}">
                  <a16:creationId xmlns:a16="http://schemas.microsoft.com/office/drawing/2014/main" id="{00000000-0008-0000-5600-00005A000000}"/>
                </a:ext>
              </a:extLst>
            </xdr:cNvPr>
            <xdr:cNvSpPr/>
          </xdr:nvSpPr>
          <xdr:spPr>
            <a:xfrm rot="5400000">
              <a:off x="4979586" y="4602564"/>
              <a:ext cx="499277" cy="10668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91" name="txt_LégendeSupérieureFormule" descr="Quelle plage voulez-vous examiner ?&#10;">
              <a:extLst>
                <a:ext uri="{FF2B5EF4-FFF2-40B4-BE49-F238E27FC236}">
                  <a16:creationId xmlns:a16="http://schemas.microsoft.com/office/drawing/2014/main" id="{00000000-0008-0000-5600-00005B000000}"/>
                </a:ext>
              </a:extLst>
            </xdr:cNvPr>
            <xdr:cNvSpPr txBox="1">
              <a:spLocks noChangeArrowheads="1"/>
            </xdr:cNvSpPr>
          </xdr:nvSpPr>
          <xdr:spPr bwMode="auto">
            <a:xfrm>
              <a:off x="4429125" y="4524375"/>
              <a:ext cx="1620000"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87" name="Groupe 269">
            <a:extLst>
              <a:ext uri="{FF2B5EF4-FFF2-40B4-BE49-F238E27FC236}">
                <a16:creationId xmlns:a16="http://schemas.microsoft.com/office/drawing/2014/main" id="{00000000-0008-0000-5600-000057000000}"/>
              </a:ext>
            </a:extLst>
          </xdr:cNvPr>
          <xdr:cNvGrpSpPr/>
        </xdr:nvGrpSpPr>
        <xdr:grpSpPr>
          <a:xfrm>
            <a:off x="5162549" y="5610223"/>
            <a:ext cx="2052000" cy="838202"/>
            <a:chOff x="5162549" y="5610223"/>
            <a:chExt cx="2052000" cy="838202"/>
          </a:xfrm>
        </xdr:grpSpPr>
        <xdr:sp macro="" textlink="">
          <xdr:nvSpPr>
            <xdr:cNvPr id="88" name="AccoladeInférieureFormule">
              <a:extLst>
                <a:ext uri="{FF2B5EF4-FFF2-40B4-BE49-F238E27FC236}">
                  <a16:creationId xmlns:a16="http://schemas.microsoft.com/office/drawing/2014/main" id="{00000000-0008-0000-5600-000058000000}"/>
                </a:ext>
              </a:extLst>
            </xdr:cNvPr>
            <xdr:cNvSpPr/>
          </xdr:nvSpPr>
          <xdr:spPr>
            <a:xfrm rot="16200000">
              <a:off x="5922563"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89" name="txt_LégendeInférieureFormule" descr="Quelle valeur (texte ou nombre) voulez-vous rechercher ?&#10;">
              <a:extLst>
                <a:ext uri="{FF2B5EF4-FFF2-40B4-BE49-F238E27FC236}">
                  <a16:creationId xmlns:a16="http://schemas.microsoft.com/office/drawing/2014/main" id="{00000000-0008-0000-5600-000059000000}"/>
                </a:ext>
              </a:extLst>
            </xdr:cNvPr>
            <xdr:cNvSpPr txBox="1">
              <a:spLocks noChangeArrowheads="1"/>
            </xdr:cNvSpPr>
          </xdr:nvSpPr>
          <xdr:spPr bwMode="auto">
            <a:xfrm>
              <a:off x="5162549" y="5962650"/>
              <a:ext cx="2052000" cy="4857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619125</xdr:colOff>
      <xdr:row>80</xdr:row>
      <xdr:rowOff>133332</xdr:rowOff>
    </xdr:from>
    <xdr:to>
      <xdr:col>1</xdr:col>
      <xdr:colOff>5177995</xdr:colOff>
      <xdr:row>90</xdr:row>
      <xdr:rowOff>163994</xdr:rowOff>
    </xdr:to>
    <xdr:grpSp>
      <xdr:nvGrpSpPr>
        <xdr:cNvPr id="92" name="Groupe 274">
          <a:extLst>
            <a:ext uri="{FF2B5EF4-FFF2-40B4-BE49-F238E27FC236}">
              <a16:creationId xmlns:a16="http://schemas.microsoft.com/office/drawing/2014/main" id="{00000000-0008-0000-5600-00005C000000}"/>
            </a:ext>
          </a:extLst>
        </xdr:cNvPr>
        <xdr:cNvGrpSpPr/>
      </xdr:nvGrpSpPr>
      <xdr:grpSpPr>
        <a:xfrm>
          <a:off x="619125" y="15982932"/>
          <a:ext cx="5406595" cy="1935662"/>
          <a:chOff x="638175" y="14144607"/>
          <a:chExt cx="5377974" cy="1964237"/>
        </a:xfrm>
      </xdr:grpSpPr>
      <xdr:sp macro="" textlink="">
        <xdr:nvSpPr>
          <xdr:cNvPr id="93" name="AccoladeInférieureFormule">
            <a:extLst>
              <a:ext uri="{FF2B5EF4-FFF2-40B4-BE49-F238E27FC236}">
                <a16:creationId xmlns:a16="http://schemas.microsoft.com/office/drawing/2014/main" id="{00000000-0008-0000-5600-00005D000000}"/>
              </a:ext>
            </a:extLst>
          </xdr:cNvPr>
          <xdr:cNvSpPr/>
        </xdr:nvSpPr>
        <xdr:spPr>
          <a:xfrm rot="16200000">
            <a:off x="5326075" y="15262849"/>
            <a:ext cx="495146" cy="443895"/>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94" name="AccoladeInférieureFormule">
            <a:extLst>
              <a:ext uri="{FF2B5EF4-FFF2-40B4-BE49-F238E27FC236}">
                <a16:creationId xmlns:a16="http://schemas.microsoft.com/office/drawing/2014/main" id="{00000000-0008-0000-5600-00005E000000}"/>
              </a:ext>
            </a:extLst>
          </xdr:cNvPr>
          <xdr:cNvSpPr/>
        </xdr:nvSpPr>
        <xdr:spPr>
          <a:xfrm rot="16200000">
            <a:off x="3489983" y="15268661"/>
            <a:ext cx="495146" cy="43227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95" name="AccoladeSupérieureFormule">
            <a:extLst>
              <a:ext uri="{FF2B5EF4-FFF2-40B4-BE49-F238E27FC236}">
                <a16:creationId xmlns:a16="http://schemas.microsoft.com/office/drawing/2014/main" id="{00000000-0008-0000-5600-00005F000000}"/>
              </a:ext>
            </a:extLst>
          </xdr:cNvPr>
          <xdr:cNvSpPr/>
        </xdr:nvSpPr>
        <xdr:spPr>
          <a:xfrm rot="5400000">
            <a:off x="4390850" y="14236019"/>
            <a:ext cx="495146" cy="106173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96" name="AccoladeSupérieureFormule">
            <a:extLst>
              <a:ext uri="{FF2B5EF4-FFF2-40B4-BE49-F238E27FC236}">
                <a16:creationId xmlns:a16="http://schemas.microsoft.com/office/drawing/2014/main" id="{00000000-0008-0000-5600-000060000000}"/>
              </a:ext>
            </a:extLst>
          </xdr:cNvPr>
          <xdr:cNvSpPr/>
        </xdr:nvSpPr>
        <xdr:spPr>
          <a:xfrm rot="5400000">
            <a:off x="2564913" y="14268220"/>
            <a:ext cx="495146" cy="99732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97" name="txt_Formule" descr="=NB.SI.ENS(F50:F61,F64,G50:G61,G64)&#10;">
            <a:extLst>
              <a:ext uri="{FF2B5EF4-FFF2-40B4-BE49-F238E27FC236}">
                <a16:creationId xmlns:a16="http://schemas.microsoft.com/office/drawing/2014/main" id="{00000000-0008-0000-5600-000061000000}"/>
              </a:ext>
            </a:extLst>
          </xdr:cNvPr>
          <xdr:cNvSpPr txBox="1"/>
        </xdr:nvSpPr>
        <xdr:spPr>
          <a:xfrm>
            <a:off x="638175" y="14982175"/>
            <a:ext cx="5353141" cy="526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=NB.SI.ENS(F50:F61;F64;G50:G61;G64)</a:t>
            </a:r>
            <a:endParaRPr lang="en-US" sz="2000">
              <a:effectLst/>
              <a:latin typeface="Times New Roman" panose="02020603050405020304" pitchFamily="18" charset="0"/>
              <a:ea typeface="Times New Roman" panose="02020603050405020304" pitchFamily="18" charset="0"/>
            </a:endParaRPr>
          </a:p>
        </xdr:txBody>
      </xdr:sp>
      <xdr:sp macro="" textlink="">
        <xdr:nvSpPr>
          <xdr:cNvPr id="98" name="txt_LégendeSupérieureFormule" descr="Première plage à compter&#10;&#10;&#10;">
            <a:extLst>
              <a:ext uri="{FF2B5EF4-FFF2-40B4-BE49-F238E27FC236}">
                <a16:creationId xmlns:a16="http://schemas.microsoft.com/office/drawing/2014/main" id="{00000000-0008-0000-5600-000062000000}"/>
              </a:ext>
            </a:extLst>
          </xdr:cNvPr>
          <xdr:cNvSpPr txBox="1">
            <a:spLocks noChangeArrowheads="1"/>
          </xdr:cNvSpPr>
        </xdr:nvSpPr>
        <xdr:spPr bwMode="auto">
          <a:xfrm>
            <a:off x="2266317" y="14144607"/>
            <a:ext cx="1111288"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compter</a:t>
            </a:r>
          </a:p>
        </xdr:txBody>
      </xdr:sp>
      <xdr:sp macro="" textlink="">
        <xdr:nvSpPr>
          <xdr:cNvPr id="99" name="txt_LégendeSupérieureFormule" descr="Deuxième plage à compter&#10;">
            <a:extLst>
              <a:ext uri="{FF2B5EF4-FFF2-40B4-BE49-F238E27FC236}">
                <a16:creationId xmlns:a16="http://schemas.microsoft.com/office/drawing/2014/main" id="{00000000-0008-0000-5600-000063000000}"/>
              </a:ext>
            </a:extLst>
          </xdr:cNvPr>
          <xdr:cNvSpPr txBox="1">
            <a:spLocks noChangeArrowheads="1"/>
          </xdr:cNvSpPr>
        </xdr:nvSpPr>
        <xdr:spPr bwMode="auto">
          <a:xfrm>
            <a:off x="4029249" y="14144607"/>
            <a:ext cx="1218346"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mn-lt"/>
                <a:ea typeface="+mn-ea"/>
                <a:cs typeface="+mn-cs"/>
              </a:rPr>
              <a:t>Deuxième plage à compter</a:t>
            </a:r>
            <a:endParaRPr lang="en-US">
              <a:effectLst/>
            </a:endParaRPr>
          </a:p>
        </xdr:txBody>
      </xdr:sp>
      <xdr:sp macro="" textlink="">
        <xdr:nvSpPr>
          <xdr:cNvPr id="100" name="txt_LégendeInférieureFormule" descr="Critère de la première correspondance&#10;&#10;">
            <a:extLst>
              <a:ext uri="{FF2B5EF4-FFF2-40B4-BE49-F238E27FC236}">
                <a16:creationId xmlns:a16="http://schemas.microsoft.com/office/drawing/2014/main" id="{00000000-0008-0000-5600-000064000000}"/>
              </a:ext>
            </a:extLst>
          </xdr:cNvPr>
          <xdr:cNvSpPr txBox="1">
            <a:spLocks noChangeArrowheads="1"/>
          </xdr:cNvSpPr>
        </xdr:nvSpPr>
        <xdr:spPr bwMode="auto">
          <a:xfrm>
            <a:off x="3006912" y="15615070"/>
            <a:ext cx="1432379"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mn-lt"/>
                <a:ea typeface="+mn-ea"/>
                <a:cs typeface="+mn-cs"/>
              </a:rPr>
              <a:t>Critère de la première correspondance</a:t>
            </a:r>
            <a:endParaRPr lang="en-US">
              <a:effectLst/>
            </a:endParaRPr>
          </a:p>
        </xdr:txBody>
      </xdr:sp>
      <xdr:sp macro="" textlink="">
        <xdr:nvSpPr>
          <xdr:cNvPr id="101" name="txt_LégendeInférieureFormule" descr="Critère de la deuxième correspondance&#10;">
            <a:extLst>
              <a:ext uri="{FF2B5EF4-FFF2-40B4-BE49-F238E27FC236}">
                <a16:creationId xmlns:a16="http://schemas.microsoft.com/office/drawing/2014/main" id="{00000000-0008-0000-5600-000065000000}"/>
              </a:ext>
            </a:extLst>
          </xdr:cNvPr>
          <xdr:cNvSpPr txBox="1">
            <a:spLocks noChangeArrowheads="1"/>
          </xdr:cNvSpPr>
        </xdr:nvSpPr>
        <xdr:spPr bwMode="auto">
          <a:xfrm>
            <a:off x="4547961" y="15615070"/>
            <a:ext cx="1468188"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a:t>
            </a:r>
            <a:r>
              <a:rPr lang="fr" sz="1100" baseline="0">
                <a:effectLst/>
                <a:latin typeface="Calibri" panose="020F0502020204030204" pitchFamily="34" charset="0"/>
                <a:ea typeface="Calibri" panose="020F0502020204030204" pitchFamily="34" charset="0"/>
                <a:cs typeface="Times New Roman" panose="02020603050405020304" pitchFamily="18" charset="0"/>
              </a:rPr>
              <a:t> de la deuxième correspondance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571500</xdr:colOff>
      <xdr:row>92</xdr:row>
      <xdr:rowOff>28575</xdr:rowOff>
    </xdr:from>
    <xdr:to>
      <xdr:col>1</xdr:col>
      <xdr:colOff>2446842</xdr:colOff>
      <xdr:row>95</xdr:row>
      <xdr:rowOff>141075</xdr:rowOff>
    </xdr:to>
    <xdr:sp macro="" textlink="">
      <xdr:nvSpPr>
        <xdr:cNvPr id="102" name="Bouton Plus de détails" descr="Poursuivez votre lecture pour plus d’informations">
          <a:hlinkClick xmlns:r="http://schemas.openxmlformats.org/officeDocument/2006/relationships" r:id="rId8"/>
          <a:extLst>
            <a:ext uri="{FF2B5EF4-FFF2-40B4-BE49-F238E27FC236}">
              <a16:creationId xmlns:a16="http://schemas.microsoft.com/office/drawing/2014/main" id="{00000000-0008-0000-5600-000066000000}"/>
            </a:ext>
          </a:extLst>
        </xdr:cNvPr>
        <xdr:cNvSpPr/>
      </xdr:nvSpPr>
      <xdr:spPr>
        <a:xfrm>
          <a:off x="571500" y="18164175"/>
          <a:ext cx="2723067"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619125</xdr:colOff>
      <xdr:row>117</xdr:row>
      <xdr:rowOff>161925</xdr:rowOff>
    </xdr:from>
    <xdr:to>
      <xdr:col>1</xdr:col>
      <xdr:colOff>2494467</xdr:colOff>
      <xdr:row>121</xdr:row>
      <xdr:rowOff>83925</xdr:rowOff>
    </xdr:to>
    <xdr:sp macro="" textlink="">
      <xdr:nvSpPr>
        <xdr:cNvPr id="103" name="Bouton Plus de détails" descr="Poursuivez votre lecture pour plus d’informations">
          <a:hlinkClick xmlns:r="http://schemas.openxmlformats.org/officeDocument/2006/relationships" r:id="rId9"/>
          <a:extLst>
            <a:ext uri="{FF2B5EF4-FFF2-40B4-BE49-F238E27FC236}">
              <a16:creationId xmlns:a16="http://schemas.microsoft.com/office/drawing/2014/main" id="{00000000-0008-0000-5600-000067000000}"/>
            </a:ext>
          </a:extLst>
        </xdr:cNvPr>
        <xdr:cNvSpPr/>
      </xdr:nvSpPr>
      <xdr:spPr>
        <a:xfrm>
          <a:off x="619125" y="23079075"/>
          <a:ext cx="2723067" cy="684000"/>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wsDr>
</file>

<file path=xl/drawings/drawing56.xml><?xml version="1.0" encoding="utf-8"?>
<xdr:wsDr xmlns:xdr="http://schemas.openxmlformats.org/drawingml/2006/spreadsheetDrawing" xmlns:a="http://schemas.openxmlformats.org/drawingml/2006/main">
  <xdr:twoCellAnchor editAs="absolute">
    <xdr:from>
      <xdr:col>2</xdr:col>
      <xdr:colOff>581025</xdr:colOff>
      <xdr:row>10</xdr:row>
      <xdr:rowOff>9525</xdr:rowOff>
    </xdr:from>
    <xdr:to>
      <xdr:col>6</xdr:col>
      <xdr:colOff>409575</xdr:colOff>
      <xdr:row>19</xdr:row>
      <xdr:rowOff>2128</xdr:rowOff>
    </xdr:to>
    <xdr:grpSp>
      <xdr:nvGrpSpPr>
        <xdr:cNvPr id="2" name="ESSAYEZ ÇA" descr="ESSAYEZ ÇA&#10;&#10;">
          <a:extLst>
            <a:ext uri="{FF2B5EF4-FFF2-40B4-BE49-F238E27FC236}">
              <a16:creationId xmlns:a16="http://schemas.microsoft.com/office/drawing/2014/main" id="{00000000-0008-0000-5700-000002000000}"/>
            </a:ext>
          </a:extLst>
        </xdr:cNvPr>
        <xdr:cNvGrpSpPr/>
      </xdr:nvGrpSpPr>
      <xdr:grpSpPr>
        <a:xfrm>
          <a:off x="6972300" y="2505075"/>
          <a:ext cx="2800350" cy="1716628"/>
          <a:chOff x="7830674" y="7686975"/>
          <a:chExt cx="2800213" cy="1716628"/>
        </a:xfrm>
      </xdr:grpSpPr>
      <xdr:grpSp>
        <xdr:nvGrpSpPr>
          <xdr:cNvPr id="3" name="Lignes d’accolade">
            <a:extLst>
              <a:ext uri="{FF2B5EF4-FFF2-40B4-BE49-F238E27FC236}">
                <a16:creationId xmlns:a16="http://schemas.microsoft.com/office/drawing/2014/main" id="{00000000-0008-0000-5700-000003000000}"/>
              </a:ext>
            </a:extLst>
          </xdr:cNvPr>
          <xdr:cNvGrpSpPr/>
        </xdr:nvGrpSpPr>
        <xdr:grpSpPr>
          <a:xfrm rot="599914">
            <a:off x="8268759" y="7686975"/>
            <a:ext cx="699683" cy="317588"/>
            <a:chOff x="10431582" y="494305"/>
            <a:chExt cx="650892" cy="358953"/>
          </a:xfrm>
        </xdr:grpSpPr>
        <xdr:sp macro="" textlink="">
          <xdr:nvSpPr>
            <xdr:cNvPr id="6" name="Une autre ligne d’accolade" descr="Ligne d’accolade">
              <a:extLst>
                <a:ext uri="{FF2B5EF4-FFF2-40B4-BE49-F238E27FC236}">
                  <a16:creationId xmlns:a16="http://schemas.microsoft.com/office/drawing/2014/main" id="{00000000-0008-0000-5700-000006000000}"/>
                </a:ext>
              </a:extLst>
            </xdr:cNvPr>
            <xdr:cNvSpPr/>
          </xdr:nvSpPr>
          <xdr:spPr>
            <a:xfrm rot="4800086">
              <a:off x="10808291" y="552223"/>
              <a:ext cx="332101" cy="21626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 name="Ligne d’accolade" descr="Ligne d’accolade&#10;">
              <a:extLst>
                <a:ext uri="{FF2B5EF4-FFF2-40B4-BE49-F238E27FC236}">
                  <a16:creationId xmlns:a16="http://schemas.microsoft.com/office/drawing/2014/main" id="{00000000-0008-0000-5700-000007000000}"/>
                </a:ext>
              </a:extLst>
            </xdr:cNvPr>
            <xdr:cNvSpPr/>
          </xdr:nvSpPr>
          <xdr:spPr>
            <a:xfrm rot="4800086">
              <a:off x="10557120" y="532227"/>
              <a:ext cx="195493" cy="446570"/>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 name="Étoiles" descr="Étoiles">
            <a:extLst>
              <a:ext uri="{FF2B5EF4-FFF2-40B4-BE49-F238E27FC236}">
                <a16:creationId xmlns:a16="http://schemas.microsoft.com/office/drawing/2014/main" id="{00000000-0008-0000-5700-000004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30674" y="8038700"/>
            <a:ext cx="388098" cy="337815"/>
          </a:xfrm>
          <a:prstGeom prst="rect">
            <a:avLst/>
          </a:prstGeom>
        </xdr:spPr>
      </xdr:pic>
      <xdr:sp macro="" textlink="">
        <xdr:nvSpPr>
          <xdr:cNvPr id="5" name="Instructions" descr="ESSAYEZ ÇA&#10;Vous devez obtenir la formule suivante : =RECHERCHEV(C10,C5:D8,2,FAUX).&#10;">
            <a:extLst>
              <a:ext uri="{FF2B5EF4-FFF2-40B4-BE49-F238E27FC236}">
                <a16:creationId xmlns:a16="http://schemas.microsoft.com/office/drawing/2014/main" id="{00000000-0008-0000-5700-000005000000}"/>
              </a:ext>
            </a:extLst>
          </xdr:cNvPr>
          <xdr:cNvSpPr txBox="1"/>
        </xdr:nvSpPr>
        <xdr:spPr>
          <a:xfrm>
            <a:off x="8132529" y="7993902"/>
            <a:ext cx="2498358"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Vous devez obtenir la formule suivante : </a:t>
            </a:r>
            <a:r>
              <a:rPr lang="fr" sz="1100" b="1" kern="0">
                <a:solidFill>
                  <a:schemeClr val="bg2">
                    <a:lumMod val="25000"/>
                  </a:schemeClr>
                </a:solidFill>
                <a:latin typeface="+mn-lt"/>
                <a:ea typeface="Segoe UI" pitchFamily="34" charset="0"/>
                <a:cs typeface="Segoe UI Light" panose="020B0502040204020203" pitchFamily="34" charset="0"/>
              </a:rPr>
              <a:t>=RECHERCHEV(C10;C5:D8;2;FAUX).</a:t>
            </a:r>
            <a:endParaRPr lang="en-US" sz="1100" b="1">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twoCellAnchor>
    <xdr:from>
      <xdr:col>0</xdr:col>
      <xdr:colOff>352425</xdr:colOff>
      <xdr:row>0</xdr:row>
      <xdr:rowOff>352425</xdr:rowOff>
    </xdr:from>
    <xdr:to>
      <xdr:col>1</xdr:col>
      <xdr:colOff>5218938</xdr:colOff>
      <xdr:row>35</xdr:row>
      <xdr:rowOff>142875</xdr:rowOff>
    </xdr:to>
    <xdr:sp macro="" textlink="">
      <xdr:nvSpPr>
        <xdr:cNvPr id="8" name="txt_ArrièrePlanVisiteGuidée" descr="Arrière-plan">
          <a:extLst>
            <a:ext uri="{FF2B5EF4-FFF2-40B4-BE49-F238E27FC236}">
              <a16:creationId xmlns:a16="http://schemas.microsoft.com/office/drawing/2014/main" id="{00000000-0008-0000-5700-000008000000}"/>
            </a:ext>
          </a:extLst>
        </xdr:cNvPr>
        <xdr:cNvSpPr/>
      </xdr:nvSpPr>
      <xdr:spPr>
        <a:xfrm>
          <a:off x="352425" y="352425"/>
          <a:ext cx="5733288" cy="70580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567653</xdr:colOff>
      <xdr:row>0</xdr:row>
      <xdr:rowOff>490010</xdr:rowOff>
    </xdr:from>
    <xdr:to>
      <xdr:col>1</xdr:col>
      <xdr:colOff>4866359</xdr:colOff>
      <xdr:row>2</xdr:row>
      <xdr:rowOff>15411</xdr:rowOff>
    </xdr:to>
    <xdr:sp macro="" textlink="">
      <xdr:nvSpPr>
        <xdr:cNvPr id="9" name="txt_EnTêteVisiteGuidée" descr="Laissez-vous guider par l’Assistant Fonction">
          <a:extLst>
            <a:ext uri="{FF2B5EF4-FFF2-40B4-BE49-F238E27FC236}">
              <a16:creationId xmlns:a16="http://schemas.microsoft.com/office/drawing/2014/main" id="{00000000-0008-0000-5700-000009000000}"/>
            </a:ext>
          </a:extLst>
        </xdr:cNvPr>
        <xdr:cNvSpPr txBox="1"/>
      </xdr:nvSpPr>
      <xdr:spPr>
        <a:xfrm>
          <a:off x="567653" y="490010"/>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Laissez-vous guider par l’Assistant Fonction</a:t>
          </a:r>
        </a:p>
      </xdr:txBody>
    </xdr:sp>
    <xdr:clientData/>
  </xdr:twoCellAnchor>
  <xdr:twoCellAnchor>
    <xdr:from>
      <xdr:col>0</xdr:col>
      <xdr:colOff>567653</xdr:colOff>
      <xdr:row>2</xdr:row>
      <xdr:rowOff>105836</xdr:rowOff>
    </xdr:from>
    <xdr:to>
      <xdr:col>1</xdr:col>
      <xdr:colOff>4863004</xdr:colOff>
      <xdr:row>2</xdr:row>
      <xdr:rowOff>105836</xdr:rowOff>
    </xdr:to>
    <xdr:cxnSp macro="">
      <xdr:nvCxnSpPr>
        <xdr:cNvPr id="10" name="txt_VisiteGuidéeLigne1" descr="Ligne décorative">
          <a:extLst>
            <a:ext uri="{FF2B5EF4-FFF2-40B4-BE49-F238E27FC236}">
              <a16:creationId xmlns:a16="http://schemas.microsoft.com/office/drawing/2014/main" id="{00000000-0008-0000-5700-00000A000000}"/>
            </a:ext>
          </a:extLst>
        </xdr:cNvPr>
        <xdr:cNvCxnSpPr>
          <a:cxnSpLocks/>
        </xdr:cNvCxnSpPr>
      </xdr:nvCxnSpPr>
      <xdr:spPr>
        <a:xfrm>
          <a:off x="567653" y="1058336"/>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567653</xdr:colOff>
      <xdr:row>31</xdr:row>
      <xdr:rowOff>146481</xdr:rowOff>
    </xdr:from>
    <xdr:to>
      <xdr:col>1</xdr:col>
      <xdr:colOff>4863004</xdr:colOff>
      <xdr:row>31</xdr:row>
      <xdr:rowOff>146481</xdr:rowOff>
    </xdr:to>
    <xdr:cxnSp macro="">
      <xdr:nvCxnSpPr>
        <xdr:cNvPr id="11" name="txt_VisiteGuidéeLigne2" descr="Ligne décorative">
          <a:extLst>
            <a:ext uri="{FF2B5EF4-FFF2-40B4-BE49-F238E27FC236}">
              <a16:creationId xmlns:a16="http://schemas.microsoft.com/office/drawing/2014/main" id="{00000000-0008-0000-5700-00000B000000}"/>
            </a:ext>
          </a:extLst>
        </xdr:cNvPr>
        <xdr:cNvCxnSpPr>
          <a:cxnSpLocks/>
        </xdr:cNvCxnSpPr>
      </xdr:nvCxnSpPr>
      <xdr:spPr>
        <a:xfrm>
          <a:off x="567653" y="6652056"/>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564488</xdr:colOff>
      <xdr:row>2</xdr:row>
      <xdr:rowOff>137395</xdr:rowOff>
    </xdr:from>
    <xdr:to>
      <xdr:col>1</xdr:col>
      <xdr:colOff>4863194</xdr:colOff>
      <xdr:row>5</xdr:row>
      <xdr:rowOff>43796</xdr:rowOff>
    </xdr:to>
    <xdr:sp macro="" textlink="">
      <xdr:nvSpPr>
        <xdr:cNvPr id="12" name="txt_IntroVisiteGuidée" descr="Si vous connaissez le nom de la fonction que vous souhaitez utiliser, mais que vous ne savez pas comment la créer, vous pouvez utiliser l’Assistant Fonction pour vous aider.">
          <a:extLst>
            <a:ext uri="{FF2B5EF4-FFF2-40B4-BE49-F238E27FC236}">
              <a16:creationId xmlns:a16="http://schemas.microsoft.com/office/drawing/2014/main" id="{00000000-0008-0000-5700-00000C000000}"/>
            </a:ext>
          </a:extLst>
        </xdr:cNvPr>
        <xdr:cNvSpPr txBox="1"/>
      </xdr:nvSpPr>
      <xdr:spPr>
        <a:xfrm>
          <a:off x="564488" y="1089895"/>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Si vous connaissez le nom de la fonction que vous souhaitez utiliser, mais que vous ne savez pas comment la créer, vous pouvez utiliser l’Assistant Fonction pour vous aider.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576262</xdr:colOff>
      <xdr:row>6</xdr:row>
      <xdr:rowOff>66664</xdr:rowOff>
    </xdr:from>
    <xdr:to>
      <xdr:col>1</xdr:col>
      <xdr:colOff>5105399</xdr:colOff>
      <xdr:row>9</xdr:row>
      <xdr:rowOff>88196</xdr:rowOff>
    </xdr:to>
    <xdr:grpSp>
      <xdr:nvGrpSpPr>
        <xdr:cNvPr id="13" name="grp_Étape">
          <a:extLst>
            <a:ext uri="{FF2B5EF4-FFF2-40B4-BE49-F238E27FC236}">
              <a16:creationId xmlns:a16="http://schemas.microsoft.com/office/drawing/2014/main" id="{00000000-0008-0000-5700-00000D000000}"/>
            </a:ext>
          </a:extLst>
        </xdr:cNvPr>
        <xdr:cNvGrpSpPr/>
      </xdr:nvGrpSpPr>
      <xdr:grpSpPr>
        <a:xfrm>
          <a:off x="576262" y="1781164"/>
          <a:ext cx="5395912" cy="593032"/>
          <a:chOff x="647700" y="7419975"/>
          <a:chExt cx="5491034" cy="567632"/>
        </a:xfrm>
      </xdr:grpSpPr>
      <xdr:sp macro="" textlink="">
        <xdr:nvSpPr>
          <xdr:cNvPr id="14" name="txt_Étape" descr="Sélectionnez la cellule D16, puis accédez à Formules &gt; Insérer une fonction &gt; entrez RECHERCHEV dans la zone Rechercher une fonction, puis appuyez sur OK. Lorsque RECHERCHEV est en surbrillance, cliquez sur OK, en bas du formulaire. Lorsque vous sélectionnez une fonction dans la liste, Excel affiche sa syntaxe.&#10;">
            <a:extLst>
              <a:ext uri="{FF2B5EF4-FFF2-40B4-BE49-F238E27FC236}">
                <a16:creationId xmlns:a16="http://schemas.microsoft.com/office/drawing/2014/main" id="{00000000-0008-0000-5700-00000E000000}"/>
              </a:ext>
            </a:extLst>
          </xdr:cNvPr>
          <xdr:cNvSpPr txBox="1"/>
        </xdr:nvSpPr>
        <xdr:spPr>
          <a:xfrm>
            <a:off x="1079356" y="7459922"/>
            <a:ext cx="5059378" cy="527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Sélectionnez la cellule D10, accédez à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Formules</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 &gt;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Insérer une fonction </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&gt; entrez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RECHERCHEV </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dans la zone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Recherchez une fonction</a:t>
            </a:r>
            <a:r>
              <a:rPr lang="fr" sz="1100" b="1" i="0" u="none" strike="noStrike" kern="1200" baseline="0">
                <a:solidFill>
                  <a:schemeClr val="dk1"/>
                </a:solidFill>
                <a:effectLst/>
                <a:latin typeface="Segoe UI" panose="020B0502040204020203" pitchFamily="34" charset="0"/>
                <a:ea typeface="+mn-ea"/>
                <a:cs typeface="Segoe UI" panose="020B0502040204020203" pitchFamily="34" charset="0"/>
              </a:rPr>
              <a:t>,</a:t>
            </a:r>
            <a:r>
              <a:rPr lang="fr" sz="1100" b="0" i="0" u="none" strike="noStrike" kern="1200" baseline="0">
                <a:solidFill>
                  <a:schemeClr val="dk1"/>
                </a:solidFill>
                <a:effectLst/>
                <a:latin typeface="Segoe UI" panose="020B0502040204020203" pitchFamily="34" charset="0"/>
                <a:ea typeface="+mn-ea"/>
                <a:cs typeface="Segoe UI" panose="020B0502040204020203" pitchFamily="34" charset="0"/>
              </a:rPr>
              <a:t>puis </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appuyez sur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Rechercher</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 Lorsque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RECHERCHEV</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 est en surbrillance, cliquez sur </a:t>
            </a:r>
            <a:r>
              <a:rPr lang="fr" sz="1100" b="1" i="0" u="none" strike="noStrike" kern="1200">
                <a:solidFill>
                  <a:schemeClr val="dk1"/>
                </a:solidFill>
                <a:effectLst/>
                <a:latin typeface="Segoe UI" panose="020B0502040204020203" pitchFamily="34" charset="0"/>
                <a:ea typeface="+mn-ea"/>
                <a:cs typeface="Segoe UI" panose="020B0502040204020203" pitchFamily="34" charset="0"/>
              </a:rPr>
              <a:t>OK</a:t>
            </a:r>
            <a:r>
              <a:rPr lang="fr" sz="1100" b="0" i="0" u="none" strike="noStrike" kern="1200">
                <a:solidFill>
                  <a:schemeClr val="dk1"/>
                </a:solidFill>
                <a:effectLst/>
                <a:latin typeface="Segoe UI" panose="020B0502040204020203" pitchFamily="34" charset="0"/>
                <a:ea typeface="+mn-ea"/>
                <a:cs typeface="Segoe UI" panose="020B0502040204020203" pitchFamily="34" charset="0"/>
              </a:rPr>
              <a:t>, en bas du formulaire.</a:t>
            </a:r>
            <a:r>
              <a:rPr lang="fr" sz="1100">
                <a:latin typeface="Segoe UI" panose="020B0502040204020203" pitchFamily="34" charset="0"/>
                <a:cs typeface="Segoe UI" panose="020B0502040204020203" pitchFamily="34" charset="0"/>
              </a:rPr>
              <a:t> Lorsque vous sélectionnez une fonction dans la</a:t>
            </a:r>
            <a:r>
              <a:rPr lang="fr" sz="1100" baseline="0">
                <a:latin typeface="Segoe UI" panose="020B0502040204020203" pitchFamily="34" charset="0"/>
                <a:cs typeface="Segoe UI" panose="020B0502040204020203" pitchFamily="34" charset="0"/>
              </a:rPr>
              <a:t> liste, Excel affiche sa syntaxe.</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5" name="shp_Étape" descr="1">
            <a:extLst>
              <a:ext uri="{FF2B5EF4-FFF2-40B4-BE49-F238E27FC236}">
                <a16:creationId xmlns:a16="http://schemas.microsoft.com/office/drawing/2014/main" id="{00000000-0008-0000-5700-00000F000000}"/>
              </a:ext>
            </a:extLst>
          </xdr:cNvPr>
          <xdr:cNvSpPr/>
        </xdr:nvSpPr>
        <xdr:spPr>
          <a:xfrm>
            <a:off x="647700" y="7419975"/>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576262</xdr:colOff>
      <xdr:row>11</xdr:row>
      <xdr:rowOff>157164</xdr:rowOff>
    </xdr:from>
    <xdr:to>
      <xdr:col>1</xdr:col>
      <xdr:colOff>5019674</xdr:colOff>
      <xdr:row>15</xdr:row>
      <xdr:rowOff>896</xdr:rowOff>
    </xdr:to>
    <xdr:grpSp>
      <xdr:nvGrpSpPr>
        <xdr:cNvPr id="16" name="grp_Étape">
          <a:extLst>
            <a:ext uri="{FF2B5EF4-FFF2-40B4-BE49-F238E27FC236}">
              <a16:creationId xmlns:a16="http://schemas.microsoft.com/office/drawing/2014/main" id="{00000000-0008-0000-5700-000010000000}"/>
            </a:ext>
          </a:extLst>
        </xdr:cNvPr>
        <xdr:cNvGrpSpPr/>
      </xdr:nvGrpSpPr>
      <xdr:grpSpPr>
        <a:xfrm>
          <a:off x="576262" y="2852739"/>
          <a:ext cx="5310187" cy="605732"/>
          <a:chOff x="609600" y="7810500"/>
          <a:chExt cx="5300322" cy="596207"/>
        </a:xfrm>
      </xdr:grpSpPr>
      <xdr:sp macro="" textlink="">
        <xdr:nvSpPr>
          <xdr:cNvPr id="17" name="txt_Étape" descr="Entrez ensuite les arguments de la fonction dans leurs zones de texte respectives. À mesure que vous entrez les arguments, Excel les évalue et affiche leur résultat, avec le résultat final en bas du formulaire. À mesure que vous complétez les sections, les critères de chaque argument apparaissent en bas du formulaire.  Lorsque vous avez terminé, appuyez sur OK, et Excel entrera automatiquement la formule.&#10;&#10;">
            <a:extLst>
              <a:ext uri="{FF2B5EF4-FFF2-40B4-BE49-F238E27FC236}">
                <a16:creationId xmlns:a16="http://schemas.microsoft.com/office/drawing/2014/main" id="{00000000-0008-0000-5700-000011000000}"/>
              </a:ext>
            </a:extLst>
          </xdr:cNvPr>
          <xdr:cNvSpPr txBox="1"/>
        </xdr:nvSpPr>
        <xdr:spPr>
          <a:xfrm>
            <a:off x="1017295" y="7852458"/>
            <a:ext cx="4892627"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Entrez ensuite les arguments de la fonction dans leurs zones de texte respectives. À mesure que vous entrez les arguments, Excel les évalue et affiche leur résultat, avec le résultat final en bas du formulaire. Lorsque vous avez terminé, appuyez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OK</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et Excel entrera automatiquement la formule.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00000000-0008-0000-5700-000012000000}"/>
              </a:ext>
            </a:extLst>
          </xdr:cNvPr>
          <xdr:cNvSpPr/>
        </xdr:nvSpPr>
        <xdr:spPr>
          <a:xfrm>
            <a:off x="609600"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561974</xdr:colOff>
      <xdr:row>32</xdr:row>
      <xdr:rowOff>147639</xdr:rowOff>
    </xdr:from>
    <xdr:to>
      <xdr:col>1</xdr:col>
      <xdr:colOff>970369</xdr:colOff>
      <xdr:row>34</xdr:row>
      <xdr:rowOff>102088</xdr:rowOff>
    </xdr:to>
    <xdr:sp macro="" textlink="">
      <xdr:nvSpPr>
        <xdr:cNvPr id="19"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5700-000013000000}"/>
            </a:ext>
          </a:extLst>
        </xdr:cNvPr>
        <xdr:cNvSpPr/>
      </xdr:nvSpPr>
      <xdr:spPr>
        <a:xfrm flipH="1">
          <a:off x="561974" y="684371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3646535</xdr:colOff>
      <xdr:row>32</xdr:row>
      <xdr:rowOff>147639</xdr:rowOff>
    </xdr:from>
    <xdr:to>
      <xdr:col>1</xdr:col>
      <xdr:colOff>4921705</xdr:colOff>
      <xdr:row>34</xdr:row>
      <xdr:rowOff>102088</xdr:rowOff>
    </xdr:to>
    <xdr:sp macro="" textlink="">
      <xdr:nvSpPr>
        <xdr:cNvPr id="20"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00000000-0008-0000-5700-000014000000}"/>
            </a:ext>
          </a:extLst>
        </xdr:cNvPr>
        <xdr:cNvSpPr/>
      </xdr:nvSpPr>
      <xdr:spPr>
        <a:xfrm>
          <a:off x="4513310" y="684371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oneCell">
    <xdr:from>
      <xdr:col>1</xdr:col>
      <xdr:colOff>228600</xdr:colOff>
      <xdr:row>16</xdr:row>
      <xdr:rowOff>180115</xdr:rowOff>
    </xdr:from>
    <xdr:to>
      <xdr:col>1</xdr:col>
      <xdr:colOff>4857750</xdr:colOff>
      <xdr:row>30</xdr:row>
      <xdr:rowOff>69278</xdr:rowOff>
    </xdr:to>
    <xdr:pic>
      <xdr:nvPicPr>
        <xdr:cNvPr id="21" name="Image 6">
          <a:extLst>
            <a:ext uri="{FF2B5EF4-FFF2-40B4-BE49-F238E27FC236}">
              <a16:creationId xmlns:a16="http://schemas.microsoft.com/office/drawing/2014/main" id="{00000000-0008-0000-57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3828190"/>
          <a:ext cx="4629150" cy="2556163"/>
        </a:xfrm>
        <a:prstGeom prst="rect">
          <a:avLst/>
        </a:prstGeom>
      </xdr:spPr>
    </xdr:pic>
    <xdr:clientData/>
  </xdr:twoCellAnchor>
  <xdr:twoCellAnchor>
    <xdr:from>
      <xdr:col>1</xdr:col>
      <xdr:colOff>1544364</xdr:colOff>
      <xdr:row>17</xdr:row>
      <xdr:rowOff>94954</xdr:rowOff>
    </xdr:from>
    <xdr:to>
      <xdr:col>6</xdr:col>
      <xdr:colOff>571500</xdr:colOff>
      <xdr:row>37</xdr:row>
      <xdr:rowOff>1462</xdr:rowOff>
    </xdr:to>
    <xdr:grpSp>
      <xdr:nvGrpSpPr>
        <xdr:cNvPr id="22" name="Groupe 7">
          <a:extLst>
            <a:ext uri="{FF2B5EF4-FFF2-40B4-BE49-F238E27FC236}">
              <a16:creationId xmlns:a16="http://schemas.microsoft.com/office/drawing/2014/main" id="{00000000-0008-0000-5700-000016000000}"/>
            </a:ext>
          </a:extLst>
        </xdr:cNvPr>
        <xdr:cNvGrpSpPr/>
      </xdr:nvGrpSpPr>
      <xdr:grpSpPr>
        <a:xfrm>
          <a:off x="2411139" y="3933529"/>
          <a:ext cx="7523436" cy="3716508"/>
          <a:chOff x="2411139" y="6952954"/>
          <a:chExt cx="7523436" cy="3716508"/>
        </a:xfrm>
      </xdr:grpSpPr>
      <xdr:grpSp>
        <xdr:nvGrpSpPr>
          <xdr:cNvPr id="23" name="Groupe 95">
            <a:extLst>
              <a:ext uri="{FF2B5EF4-FFF2-40B4-BE49-F238E27FC236}">
                <a16:creationId xmlns:a16="http://schemas.microsoft.com/office/drawing/2014/main" id="{00000000-0008-0000-5700-000017000000}"/>
              </a:ext>
            </a:extLst>
          </xdr:cNvPr>
          <xdr:cNvGrpSpPr/>
        </xdr:nvGrpSpPr>
        <xdr:grpSpPr>
          <a:xfrm>
            <a:off x="2733674" y="6952954"/>
            <a:ext cx="6924676" cy="1721004"/>
            <a:chOff x="2895600" y="6567190"/>
            <a:chExt cx="6924676" cy="1721004"/>
          </a:xfrm>
        </xdr:grpSpPr>
        <xdr:grpSp>
          <xdr:nvGrpSpPr>
            <xdr:cNvPr id="28" name="BON À SAVOIR" descr="BON À SAVOIR&#10;&#10;">
              <a:extLst>
                <a:ext uri="{FF2B5EF4-FFF2-40B4-BE49-F238E27FC236}">
                  <a16:creationId xmlns:a16="http://schemas.microsoft.com/office/drawing/2014/main" id="{00000000-0008-0000-5700-00001C000000}"/>
                </a:ext>
              </a:extLst>
            </xdr:cNvPr>
            <xdr:cNvGrpSpPr/>
          </xdr:nvGrpSpPr>
          <xdr:grpSpPr>
            <a:xfrm>
              <a:off x="6391276" y="6567190"/>
              <a:ext cx="3429000" cy="1721004"/>
              <a:chOff x="6778625" y="15564811"/>
              <a:chExt cx="3538099" cy="1653047"/>
            </a:xfrm>
          </xdr:grpSpPr>
          <xdr:pic>
            <xdr:nvPicPr>
              <xdr:cNvPr id="30" name="Graphisme 147" descr="Lunettes">
                <a:extLst>
                  <a:ext uri="{FF2B5EF4-FFF2-40B4-BE49-F238E27FC236}">
                    <a16:creationId xmlns:a16="http://schemas.microsoft.com/office/drawing/2014/main" id="{00000000-0008-0000-5700-00001E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778625" y="15564811"/>
                <a:ext cx="323347" cy="349115"/>
              </a:xfrm>
              <a:prstGeom prst="rect">
                <a:avLst/>
              </a:prstGeom>
            </xdr:spPr>
          </xdr:pic>
          <xdr:sp macro="" textlink="">
            <xdr:nvSpPr>
              <xdr:cNvPr id="31" name="Étape" descr="BON À SAVOIR&#10;Vous pouvez entrer manuellement les références de cellule et de plage, ou les sélectionner avec la souris.&#10;&#10;">
                <a:extLst>
                  <a:ext uri="{FF2B5EF4-FFF2-40B4-BE49-F238E27FC236}">
                    <a16:creationId xmlns:a16="http://schemas.microsoft.com/office/drawing/2014/main" id="{00000000-0008-0000-5700-00001F000000}"/>
                  </a:ext>
                </a:extLst>
              </xdr:cNvPr>
              <xdr:cNvSpPr txBox="1"/>
            </xdr:nvSpPr>
            <xdr:spPr>
              <a:xfrm>
                <a:off x="7033130" y="15592258"/>
                <a:ext cx="3283594"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entrer manuellement les références de cellule et de plage, ou les sélectionner avec la souris.</a:t>
                </a:r>
                <a:endParaRPr lang="en-US" sz="1100">
                  <a:effectLst/>
                  <a:latin typeface="+mn-lt"/>
                </a:endParaRPr>
              </a:p>
            </xdr:txBody>
          </xdr:sp>
        </xdr:grpSp>
        <xdr:cxnSp macro="">
          <xdr:nvCxnSpPr>
            <xdr:cNvPr id="29" name="Connecteur : Courbe 97">
              <a:extLst>
                <a:ext uri="{FF2B5EF4-FFF2-40B4-BE49-F238E27FC236}">
                  <a16:creationId xmlns:a16="http://schemas.microsoft.com/office/drawing/2014/main" id="{00000000-0008-0000-5700-00001D000000}"/>
                </a:ext>
              </a:extLst>
            </xdr:cNvPr>
            <xdr:cNvCxnSpPr/>
          </xdr:nvCxnSpPr>
          <xdr:spPr>
            <a:xfrm rot="10800000" flipV="1">
              <a:off x="2895600" y="6715123"/>
              <a:ext cx="3409950" cy="285751"/>
            </a:xfrm>
            <a:prstGeom prst="curvedConnector3">
              <a:avLst>
                <a:gd name="adj1" fmla="val 10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grpSp>
      <xdr:grpSp>
        <xdr:nvGrpSpPr>
          <xdr:cNvPr id="24" name="BON À SAVOIR" descr="BON À SAVOIR&#10;&#10;">
            <a:extLst>
              <a:ext uri="{FF2B5EF4-FFF2-40B4-BE49-F238E27FC236}">
                <a16:creationId xmlns:a16="http://schemas.microsoft.com/office/drawing/2014/main" id="{00000000-0008-0000-5700-000018000000}"/>
              </a:ext>
            </a:extLst>
          </xdr:cNvPr>
          <xdr:cNvGrpSpPr/>
        </xdr:nvGrpSpPr>
        <xdr:grpSpPr>
          <a:xfrm>
            <a:off x="2411139" y="8673756"/>
            <a:ext cx="7523436" cy="1995706"/>
            <a:chOff x="2779964" y="15904785"/>
            <a:chExt cx="6772887" cy="1916900"/>
          </a:xfrm>
        </xdr:grpSpPr>
        <xdr:pic>
          <xdr:nvPicPr>
            <xdr:cNvPr id="25" name="Graphisme 147" descr="Lunettes">
              <a:extLst>
                <a:ext uri="{FF2B5EF4-FFF2-40B4-BE49-F238E27FC236}">
                  <a16:creationId xmlns:a16="http://schemas.microsoft.com/office/drawing/2014/main" id="{00000000-0008-0000-5700-000019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120676" y="16196085"/>
              <a:ext cx="323347" cy="349115"/>
            </a:xfrm>
            <a:prstGeom prst="rect">
              <a:avLst/>
            </a:prstGeom>
          </xdr:spPr>
        </xdr:pic>
        <xdr:sp macro="" textlink="">
          <xdr:nvSpPr>
            <xdr:cNvPr id="26" name="Étape" descr="BON À SAVOIR&#10;Lorsque vous entrez la section de chaque argument, la description de l’argument s’affiche en bas du formulaire, au-dessus du résultat de la formule.&#10;">
              <a:extLst>
                <a:ext uri="{FF2B5EF4-FFF2-40B4-BE49-F238E27FC236}">
                  <a16:creationId xmlns:a16="http://schemas.microsoft.com/office/drawing/2014/main" id="{00000000-0008-0000-5700-00001A000000}"/>
                </a:ext>
              </a:extLst>
            </xdr:cNvPr>
            <xdr:cNvSpPr txBox="1"/>
          </xdr:nvSpPr>
          <xdr:spPr>
            <a:xfrm>
              <a:off x="6385009" y="16196085"/>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entrez la section de chaque argument, la description de l’argument s’affiche en bas du formulaire, au-dessus du résultat de la formule.</a:t>
              </a:r>
              <a:endParaRPr lang="en-US" sz="1100">
                <a:effectLst/>
                <a:latin typeface="+mn-lt"/>
              </a:endParaRPr>
            </a:p>
          </xdr:txBody>
        </xdr:sp>
        <xdr:sp macro="" textlink="">
          <xdr:nvSpPr>
            <xdr:cNvPr id="27" name="Forme libre : Forme 103" descr="Flèche">
              <a:extLst>
                <a:ext uri="{FF2B5EF4-FFF2-40B4-BE49-F238E27FC236}">
                  <a16:creationId xmlns:a16="http://schemas.microsoft.com/office/drawing/2014/main" id="{00000000-0008-0000-5700-00001B000000}"/>
                </a:ext>
              </a:extLst>
            </xdr:cNvPr>
            <xdr:cNvSpPr/>
          </xdr:nvSpPr>
          <xdr:spPr>
            <a:xfrm rot="16200000" flipH="1" flipV="1">
              <a:off x="4551447" y="14133302"/>
              <a:ext cx="284005" cy="3826972"/>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grpSp>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342900</xdr:colOff>
      <xdr:row>0</xdr:row>
      <xdr:rowOff>361949</xdr:rowOff>
    </xdr:from>
    <xdr:to>
      <xdr:col>1</xdr:col>
      <xdr:colOff>5210175</xdr:colOff>
      <xdr:row>51</xdr:row>
      <xdr:rowOff>85724</xdr:rowOff>
    </xdr:to>
    <xdr:sp macro="" textlink="">
      <xdr:nvSpPr>
        <xdr:cNvPr id="2" name="txt_ArrièrePlanVisiteGuidée" descr="Arrière-plan">
          <a:extLst>
            <a:ext uri="{FF2B5EF4-FFF2-40B4-BE49-F238E27FC236}">
              <a16:creationId xmlns:a16="http://schemas.microsoft.com/office/drawing/2014/main" id="{00000000-0008-0000-5800-000002000000}"/>
            </a:ext>
          </a:extLst>
        </xdr:cNvPr>
        <xdr:cNvSpPr/>
      </xdr:nvSpPr>
      <xdr:spPr>
        <a:xfrm>
          <a:off x="342900" y="361949"/>
          <a:ext cx="5734050" cy="100869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565153</xdr:colOff>
      <xdr:row>0</xdr:row>
      <xdr:rowOff>457199</xdr:rowOff>
    </xdr:from>
    <xdr:to>
      <xdr:col>1</xdr:col>
      <xdr:colOff>4949822</xdr:colOff>
      <xdr:row>3</xdr:row>
      <xdr:rowOff>146203</xdr:rowOff>
    </xdr:to>
    <xdr:sp macro="" textlink="">
      <xdr:nvSpPr>
        <xdr:cNvPr id="3" name="txt_EnTêteVisiteGuidée" descr="Résoudre les erreurs présentes dans les formules">
          <a:extLst>
            <a:ext uri="{FF2B5EF4-FFF2-40B4-BE49-F238E27FC236}">
              <a16:creationId xmlns:a16="http://schemas.microsoft.com/office/drawing/2014/main" id="{00000000-0008-0000-5800-000003000000}"/>
            </a:ext>
          </a:extLst>
        </xdr:cNvPr>
        <xdr:cNvSpPr txBox="1"/>
      </xdr:nvSpPr>
      <xdr:spPr>
        <a:xfrm>
          <a:off x="565153" y="457199"/>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Résoudre les erreurs présentes dans les formules</a:t>
          </a:r>
        </a:p>
      </xdr:txBody>
    </xdr:sp>
    <xdr:clientData/>
  </xdr:twoCellAnchor>
  <xdr:twoCellAnchor editAs="absolute">
    <xdr:from>
      <xdr:col>0</xdr:col>
      <xdr:colOff>565153</xdr:colOff>
      <xdr:row>3</xdr:row>
      <xdr:rowOff>133351</xdr:rowOff>
    </xdr:from>
    <xdr:to>
      <xdr:col>1</xdr:col>
      <xdr:colOff>4946626</xdr:colOff>
      <xdr:row>3</xdr:row>
      <xdr:rowOff>133351</xdr:rowOff>
    </xdr:to>
    <xdr:cxnSp macro="">
      <xdr:nvCxnSpPr>
        <xdr:cNvPr id="4" name="txt_VisiteGuidéeLigne1" descr="Ligne décorative">
          <a:extLst>
            <a:ext uri="{FF2B5EF4-FFF2-40B4-BE49-F238E27FC236}">
              <a16:creationId xmlns:a16="http://schemas.microsoft.com/office/drawing/2014/main" id="{00000000-0008-0000-5800-000004000000}"/>
            </a:ext>
          </a:extLst>
        </xdr:cNvPr>
        <xdr:cNvCxnSpPr>
          <a:cxnSpLocks/>
        </xdr:cNvCxnSpPr>
      </xdr:nvCxnSpPr>
      <xdr:spPr>
        <a:xfrm>
          <a:off x="565153" y="127635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565153</xdr:colOff>
      <xdr:row>48</xdr:row>
      <xdr:rowOff>21166</xdr:rowOff>
    </xdr:from>
    <xdr:to>
      <xdr:col>1</xdr:col>
      <xdr:colOff>4946626</xdr:colOff>
      <xdr:row>48</xdr:row>
      <xdr:rowOff>21166</xdr:rowOff>
    </xdr:to>
    <xdr:cxnSp macro="">
      <xdr:nvCxnSpPr>
        <xdr:cNvPr id="5" name="txt_VisiteGuidéeLigne2" descr="Ligne décorative">
          <a:extLst>
            <a:ext uri="{FF2B5EF4-FFF2-40B4-BE49-F238E27FC236}">
              <a16:creationId xmlns:a16="http://schemas.microsoft.com/office/drawing/2014/main" id="{00000000-0008-0000-5800-000005000000}"/>
            </a:ext>
          </a:extLst>
        </xdr:cNvPr>
        <xdr:cNvCxnSpPr>
          <a:cxnSpLocks/>
        </xdr:cNvCxnSpPr>
      </xdr:nvCxnSpPr>
      <xdr:spPr>
        <a:xfrm>
          <a:off x="565153" y="981286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571663</xdr:colOff>
      <xdr:row>3</xdr:row>
      <xdr:rowOff>157241</xdr:rowOff>
    </xdr:from>
    <xdr:to>
      <xdr:col>1</xdr:col>
      <xdr:colOff>4956332</xdr:colOff>
      <xdr:row>8</xdr:row>
      <xdr:rowOff>27220</xdr:rowOff>
    </xdr:to>
    <xdr:sp macro="" textlink="">
      <xdr:nvSpPr>
        <xdr:cNvPr id="6" name="txt_IntroVisiteGuidée" descr="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a:extLst>
            <a:ext uri="{FF2B5EF4-FFF2-40B4-BE49-F238E27FC236}">
              <a16:creationId xmlns:a16="http://schemas.microsoft.com/office/drawing/2014/main" id="{00000000-0008-0000-5800-000006000000}"/>
            </a:ext>
          </a:extLst>
        </xdr:cNvPr>
        <xdr:cNvSpPr txBox="1"/>
      </xdr:nvSpPr>
      <xdr:spPr>
        <a:xfrm>
          <a:off x="571663" y="1300241"/>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571500</xdr:colOff>
      <xdr:row>8</xdr:row>
      <xdr:rowOff>57150</xdr:rowOff>
    </xdr:from>
    <xdr:to>
      <xdr:col>1</xdr:col>
      <xdr:colOff>4934351</xdr:colOff>
      <xdr:row>11</xdr:row>
      <xdr:rowOff>53282</xdr:rowOff>
    </xdr:to>
    <xdr:grpSp>
      <xdr:nvGrpSpPr>
        <xdr:cNvPr id="7" name="Groupe 1">
          <a:extLst>
            <a:ext uri="{FF2B5EF4-FFF2-40B4-BE49-F238E27FC236}">
              <a16:creationId xmlns:a16="http://schemas.microsoft.com/office/drawing/2014/main" id="{00000000-0008-0000-5800-000007000000}"/>
            </a:ext>
          </a:extLst>
        </xdr:cNvPr>
        <xdr:cNvGrpSpPr/>
      </xdr:nvGrpSpPr>
      <xdr:grpSpPr>
        <a:xfrm>
          <a:off x="571500" y="2162175"/>
          <a:ext cx="5229626" cy="596207"/>
          <a:chOff x="476250" y="1924050"/>
          <a:chExt cx="5220101" cy="596207"/>
        </a:xfrm>
      </xdr:grpSpPr>
      <xdr:sp macro="" textlink="">
        <xdr:nvSpPr>
          <xdr:cNvPr id="8" name="txt_Étape" descr="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a:extLst>
              <a:ext uri="{FF2B5EF4-FFF2-40B4-BE49-F238E27FC236}">
                <a16:creationId xmlns:a16="http://schemas.microsoft.com/office/drawing/2014/main" id="{00000000-0008-0000-5800-000008000000}"/>
              </a:ext>
            </a:extLst>
          </xdr:cNvPr>
          <xdr:cNvSpPr txBox="1"/>
        </xdr:nvSpPr>
        <xdr:spPr>
          <a:xfrm>
            <a:off x="991382" y="196600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 :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boîte de dialogue s’affiche en indiquant la cause générale de l’erreur. À la cellule D9, l’erreur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due à l’absence de valeur correspondant à « Pomme ». Pour résoudre cette erreur, vous pouvez utiliser une valeur existante, supprimer l’erreur à l’aide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l’ignorer sachant qu’elle disparaîtra lorsque vous utiliserez une valeur existante.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00000000-0008-0000-5800-000009000000}"/>
              </a:ext>
            </a:extLst>
          </xdr:cNvPr>
          <xdr:cNvSpPr/>
        </xdr:nvSpPr>
        <xdr:spPr>
          <a:xfrm>
            <a:off x="571500" y="19240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0</xdr:col>
      <xdr:colOff>771821</xdr:colOff>
      <xdr:row>15</xdr:row>
      <xdr:rowOff>9525</xdr:rowOff>
    </xdr:from>
    <xdr:to>
      <xdr:col>1</xdr:col>
      <xdr:colOff>4856943</xdr:colOff>
      <xdr:row>24</xdr:row>
      <xdr:rowOff>79492</xdr:rowOff>
    </xdr:to>
    <xdr:pic>
      <xdr:nvPicPr>
        <xdr:cNvPr id="10" name="Image 56">
          <a:extLst>
            <a:ext uri="{FF2B5EF4-FFF2-40B4-BE49-F238E27FC236}">
              <a16:creationId xmlns:a16="http://schemas.microsoft.com/office/drawing/2014/main" id="{00000000-0008-0000-58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821" y="3476625"/>
          <a:ext cx="4951897" cy="1784467"/>
        </a:xfrm>
        <a:prstGeom prst="rect">
          <a:avLst/>
        </a:prstGeom>
      </xdr:spPr>
    </xdr:pic>
    <xdr:clientData/>
  </xdr:twoCellAnchor>
  <xdr:twoCellAnchor editAs="absolute">
    <xdr:from>
      <xdr:col>0</xdr:col>
      <xdr:colOff>571500</xdr:colOff>
      <xdr:row>25</xdr:row>
      <xdr:rowOff>61913</xdr:rowOff>
    </xdr:from>
    <xdr:to>
      <xdr:col>1</xdr:col>
      <xdr:colOff>4934351</xdr:colOff>
      <xdr:row>28</xdr:row>
      <xdr:rowOff>86620</xdr:rowOff>
    </xdr:to>
    <xdr:grpSp>
      <xdr:nvGrpSpPr>
        <xdr:cNvPr id="11" name="Groupe 2">
          <a:extLst>
            <a:ext uri="{FF2B5EF4-FFF2-40B4-BE49-F238E27FC236}">
              <a16:creationId xmlns:a16="http://schemas.microsoft.com/office/drawing/2014/main" id="{00000000-0008-0000-5800-00000B000000}"/>
            </a:ext>
          </a:extLst>
        </xdr:cNvPr>
        <xdr:cNvGrpSpPr/>
      </xdr:nvGrpSpPr>
      <xdr:grpSpPr>
        <a:xfrm>
          <a:off x="571500" y="5434013"/>
          <a:ext cx="5229626" cy="596207"/>
          <a:chOff x="476250" y="4957763"/>
          <a:chExt cx="5220101" cy="596207"/>
        </a:xfrm>
      </xdr:grpSpPr>
      <xdr:sp macro="" textlink="">
        <xdr:nvSpPr>
          <xdr:cNvPr id="12" name="txt_Étape" descr="Cliquez sur Aide sur cette erreur pour ouvrir la rubrique d’aide correspondant à ce message d’erreur. Cliquez sur Afficher les étapes du calcul pour ouvrir la boîte de dialogue Évaluation de formule.">
            <a:extLst>
              <a:ext uri="{FF2B5EF4-FFF2-40B4-BE49-F238E27FC236}">
                <a16:creationId xmlns:a16="http://schemas.microsoft.com/office/drawing/2014/main" id="{00000000-0008-0000-5800-00000C000000}"/>
              </a:ext>
            </a:extLst>
          </xdr:cNvPr>
          <xdr:cNvSpPr txBox="1"/>
        </xdr:nvSpPr>
        <xdr:spPr>
          <a:xfrm>
            <a:off x="991382" y="4999721"/>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Aide sur cette 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rubrique d’aide correspondant à ce message d’erreur.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Afficher les étapes du calcul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boîte de dialogue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Évaluation la formule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3" name="shp_Étape" descr="2">
            <a:extLst>
              <a:ext uri="{FF2B5EF4-FFF2-40B4-BE49-F238E27FC236}">
                <a16:creationId xmlns:a16="http://schemas.microsoft.com/office/drawing/2014/main" id="{00000000-0008-0000-5800-00000D000000}"/>
              </a:ext>
            </a:extLst>
          </xdr:cNvPr>
          <xdr:cNvSpPr/>
        </xdr:nvSpPr>
        <xdr:spPr>
          <a:xfrm>
            <a:off x="571500" y="49577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752782</xdr:colOff>
      <xdr:row>29</xdr:row>
      <xdr:rowOff>28575</xdr:rowOff>
    </xdr:from>
    <xdr:to>
      <xdr:col>1</xdr:col>
      <xdr:colOff>4800293</xdr:colOff>
      <xdr:row>42</xdr:row>
      <xdr:rowOff>142546</xdr:rowOff>
    </xdr:to>
    <xdr:pic>
      <xdr:nvPicPr>
        <xdr:cNvPr id="14" name="Image 60">
          <a:extLst>
            <a:ext uri="{FF2B5EF4-FFF2-40B4-BE49-F238E27FC236}">
              <a16:creationId xmlns:a16="http://schemas.microsoft.com/office/drawing/2014/main" id="{00000000-0008-0000-58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782" y="6162675"/>
          <a:ext cx="4914286" cy="2628571"/>
        </a:xfrm>
        <a:prstGeom prst="rect">
          <a:avLst/>
        </a:prstGeom>
      </xdr:spPr>
    </xdr:pic>
    <xdr:clientData/>
  </xdr:twoCellAnchor>
  <xdr:twoCellAnchor editAs="absolute">
    <xdr:from>
      <xdr:col>0</xdr:col>
      <xdr:colOff>571500</xdr:colOff>
      <xdr:row>43</xdr:row>
      <xdr:rowOff>28575</xdr:rowOff>
    </xdr:from>
    <xdr:to>
      <xdr:col>1</xdr:col>
      <xdr:colOff>4934351</xdr:colOff>
      <xdr:row>46</xdr:row>
      <xdr:rowOff>53282</xdr:rowOff>
    </xdr:to>
    <xdr:grpSp>
      <xdr:nvGrpSpPr>
        <xdr:cNvPr id="15" name="Groupe 3">
          <a:extLst>
            <a:ext uri="{FF2B5EF4-FFF2-40B4-BE49-F238E27FC236}">
              <a16:creationId xmlns:a16="http://schemas.microsoft.com/office/drawing/2014/main" id="{00000000-0008-0000-5800-00000F000000}"/>
            </a:ext>
          </a:extLst>
        </xdr:cNvPr>
        <xdr:cNvGrpSpPr/>
      </xdr:nvGrpSpPr>
      <xdr:grpSpPr>
        <a:xfrm>
          <a:off x="571500" y="8867775"/>
          <a:ext cx="5229626" cy="596207"/>
          <a:chOff x="476250" y="8372475"/>
          <a:chExt cx="5220101" cy="596207"/>
        </a:xfrm>
      </xdr:grpSpPr>
      <xdr:sp macro="" textlink="">
        <xdr:nvSpPr>
          <xdr:cNvPr id="16" name="txt_Étape" descr="Chaque fois que vous cliquez sur Évaluer, Excel examine la formule section par section. Excel ne vous indiquera pas forcément pourquoi l’erreur s’est produite, mais il vous signalera d’où elle vient.">
            <a:extLst>
              <a:ext uri="{FF2B5EF4-FFF2-40B4-BE49-F238E27FC236}">
                <a16:creationId xmlns:a16="http://schemas.microsoft.com/office/drawing/2014/main" id="{00000000-0008-0000-5800-000010000000}"/>
              </a:ext>
            </a:extLst>
          </xdr:cNvPr>
          <xdr:cNvSpPr txBox="1"/>
        </xdr:nvSpPr>
        <xdr:spPr>
          <a:xfrm>
            <a:off x="991382" y="8414433"/>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Chaque fois que vous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examine la formule section par section. Excel ne vous indiquera pas forcément pourquoi l’erreur s’est produite, mais il vous signalera d’où elle vient. À partir de là, consultez la rubrique d’aide pour tenter de déterminer la cause de l’erreur.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7" name="shp_Étape" descr="3">
            <a:extLst>
              <a:ext uri="{FF2B5EF4-FFF2-40B4-BE49-F238E27FC236}">
                <a16:creationId xmlns:a16="http://schemas.microsoft.com/office/drawing/2014/main" id="{00000000-0008-0000-5800-000011000000}"/>
              </a:ext>
            </a:extLst>
          </xdr:cNvPr>
          <xdr:cNvSpPr/>
        </xdr:nvSpPr>
        <xdr:spPr>
          <a:xfrm>
            <a:off x="571500" y="8372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editAs="absolute">
    <xdr:from>
      <xdr:col>0</xdr:col>
      <xdr:colOff>590550</xdr:colOff>
      <xdr:row>48</xdr:row>
      <xdr:rowOff>152400</xdr:rowOff>
    </xdr:from>
    <xdr:to>
      <xdr:col>1</xdr:col>
      <xdr:colOff>998947</xdr:colOff>
      <xdr:row>50</xdr:row>
      <xdr:rowOff>106849</xdr:rowOff>
    </xdr:to>
    <xdr:sp macro="" textlink="">
      <xdr:nvSpPr>
        <xdr:cNvPr id="18"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0000000-0008-0000-5800-000012000000}"/>
            </a:ext>
          </a:extLst>
        </xdr:cNvPr>
        <xdr:cNvSpPr/>
      </xdr:nvSpPr>
      <xdr:spPr>
        <a:xfrm flipH="1">
          <a:off x="590550" y="994410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2</xdr:col>
      <xdr:colOff>876300</xdr:colOff>
      <xdr:row>36</xdr:row>
      <xdr:rowOff>38100</xdr:rowOff>
    </xdr:from>
    <xdr:to>
      <xdr:col>7</xdr:col>
      <xdr:colOff>216957</xdr:colOff>
      <xdr:row>42</xdr:row>
      <xdr:rowOff>46766</xdr:rowOff>
    </xdr:to>
    <xdr:grpSp>
      <xdr:nvGrpSpPr>
        <xdr:cNvPr id="19" name="EXPÉRIMENTEZ" descr="EXPÉRIMENTEZ">
          <a:extLst>
            <a:ext uri="{FF2B5EF4-FFF2-40B4-BE49-F238E27FC236}">
              <a16:creationId xmlns:a16="http://schemas.microsoft.com/office/drawing/2014/main" id="{00000000-0008-0000-5800-000013000000}"/>
            </a:ext>
          </a:extLst>
        </xdr:cNvPr>
        <xdr:cNvGrpSpPr/>
      </xdr:nvGrpSpPr>
      <xdr:grpSpPr>
        <a:xfrm>
          <a:off x="7267575" y="7534275"/>
          <a:ext cx="2941107" cy="1161191"/>
          <a:chOff x="6375400" y="12710331"/>
          <a:chExt cx="3768724" cy="1161191"/>
        </a:xfrm>
      </xdr:grpSpPr>
      <xdr:sp macro="" textlink="">
        <xdr:nvSpPr>
          <xdr:cNvPr id="20" name="Étape" descr="EXPÉRIMENTEZ&#10;Quel est le problème ici ? Astuce : l’objectif est d’additionner tous les articles à l’aide de la fonction SOMME.&#10;&#10;">
            <a:extLst>
              <a:ext uri="{FF2B5EF4-FFF2-40B4-BE49-F238E27FC236}">
                <a16:creationId xmlns:a16="http://schemas.microsoft.com/office/drawing/2014/main" id="{00000000-0008-0000-5800-000014000000}"/>
              </a:ext>
            </a:extLst>
          </xdr:cNvPr>
          <xdr:cNvSpPr txBox="1"/>
        </xdr:nvSpPr>
        <xdr:spPr>
          <a:xfrm>
            <a:off x="6607610" y="12923420"/>
            <a:ext cx="3536514"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Quel</a:t>
            </a:r>
            <a:r>
              <a:rPr lang="fr" sz="1100" kern="0" baseline="0">
                <a:solidFill>
                  <a:schemeClr val="bg2">
                    <a:lumMod val="25000"/>
                  </a:schemeClr>
                </a:solidFill>
                <a:latin typeface="+mn-lt"/>
                <a:ea typeface="Segoe UI" pitchFamily="34" charset="0"/>
                <a:cs typeface="Segoe UI Light" panose="020B0502040204020203" pitchFamily="34" charset="0"/>
              </a:rPr>
              <a:t> est le problème ici ? Astuce : l’objectif est d’additionner tous les articles à l’aide de la fonction </a:t>
            </a:r>
            <a:r>
              <a:rPr lang="fr" sz="1100" b="1" kern="0" baseline="0">
                <a:solidFill>
                  <a:schemeClr val="bg2">
                    <a:lumMod val="25000"/>
                  </a:schemeClr>
                </a:solidFill>
                <a:latin typeface="+mn-lt"/>
                <a:ea typeface="Segoe UI" pitchFamily="34" charset="0"/>
                <a:cs typeface="Segoe UI Light" panose="020B0502040204020203" pitchFamily="34" charset="0"/>
              </a:rPr>
              <a:t>SOMME</a:t>
            </a:r>
            <a:r>
              <a:rPr lang="fr" sz="1100" kern="0" baseline="0">
                <a:solidFill>
                  <a:schemeClr val="bg2">
                    <a:lumMod val="25000"/>
                  </a:schemeClr>
                </a:solidFill>
                <a:latin typeface="+mn-lt"/>
                <a:ea typeface="Segoe UI" pitchFamily="34" charset="0"/>
                <a:cs typeface="Segoe UI Light" panose="020B0502040204020203" pitchFamily="34" charset="0"/>
              </a:rPr>
              <a:t>.</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sp macro="" textlink="">
        <xdr:nvSpPr>
          <xdr:cNvPr id="21" name="Forme libre : Forme 68" descr="Ligne d’accolade">
            <a:extLst>
              <a:ext uri="{FF2B5EF4-FFF2-40B4-BE49-F238E27FC236}">
                <a16:creationId xmlns:a16="http://schemas.microsoft.com/office/drawing/2014/main" id="{00000000-0008-0000-5800-000015000000}"/>
              </a:ext>
            </a:extLst>
          </xdr:cNvPr>
          <xdr:cNvSpPr/>
        </xdr:nvSpPr>
        <xdr:spPr>
          <a:xfrm rot="5400000">
            <a:off x="7204291" y="12535116"/>
            <a:ext cx="181608" cy="534983"/>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2" name="Forme libre : Forme 69" descr="Ligne d’accolade">
            <a:extLst>
              <a:ext uri="{FF2B5EF4-FFF2-40B4-BE49-F238E27FC236}">
                <a16:creationId xmlns:a16="http://schemas.microsoft.com/office/drawing/2014/main" id="{00000000-0008-0000-5800-000016000000}"/>
              </a:ext>
            </a:extLst>
          </xdr:cNvPr>
          <xdr:cNvSpPr/>
        </xdr:nvSpPr>
        <xdr:spPr>
          <a:xfrm rot="16200000" flipH="1">
            <a:off x="6553722" y="12534549"/>
            <a:ext cx="183793" cy="535358"/>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3" name="Arc 70">
            <a:extLst>
              <a:ext uri="{FF2B5EF4-FFF2-40B4-BE49-F238E27FC236}">
                <a16:creationId xmlns:a16="http://schemas.microsoft.com/office/drawing/2014/main" id="{00000000-0008-0000-5800-000017000000}"/>
              </a:ext>
            </a:extLst>
          </xdr:cNvPr>
          <xdr:cNvSpPr/>
        </xdr:nvSpPr>
        <xdr:spPr>
          <a:xfrm>
            <a:off x="6802792" y="12888984"/>
            <a:ext cx="175277"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4" name="Arc 71">
            <a:extLst>
              <a:ext uri="{FF2B5EF4-FFF2-40B4-BE49-F238E27FC236}">
                <a16:creationId xmlns:a16="http://schemas.microsoft.com/office/drawing/2014/main" id="{00000000-0008-0000-5800-000018000000}"/>
              </a:ext>
            </a:extLst>
          </xdr:cNvPr>
          <xdr:cNvSpPr/>
        </xdr:nvSpPr>
        <xdr:spPr>
          <a:xfrm flipH="1">
            <a:off x="6978069" y="12880168"/>
            <a:ext cx="175277"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pic>
        <xdr:nvPicPr>
          <xdr:cNvPr id="25" name="Graphisme 96" descr="Flacon">
            <a:extLst>
              <a:ext uri="{FF2B5EF4-FFF2-40B4-BE49-F238E27FC236}">
                <a16:creationId xmlns:a16="http://schemas.microsoft.com/office/drawing/2014/main" id="{00000000-0008-0000-5800-000019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375400" y="13028195"/>
            <a:ext cx="384748" cy="368300"/>
          </a:xfrm>
          <a:prstGeom prst="rect">
            <a:avLst/>
          </a:prstGeom>
        </xdr:spPr>
      </xdr:pic>
    </xdr:grpSp>
    <xdr:clientData/>
  </xdr:twoCellAnchor>
  <xdr:twoCellAnchor editAs="absolute">
    <xdr:from>
      <xdr:col>2</xdr:col>
      <xdr:colOff>9525</xdr:colOff>
      <xdr:row>24</xdr:row>
      <xdr:rowOff>23532</xdr:rowOff>
    </xdr:from>
    <xdr:to>
      <xdr:col>5</xdr:col>
      <xdr:colOff>133350</xdr:colOff>
      <xdr:row>28</xdr:row>
      <xdr:rowOff>104779</xdr:rowOff>
    </xdr:to>
    <xdr:grpSp>
      <xdr:nvGrpSpPr>
        <xdr:cNvPr id="26" name="BON À SAVOIR" descr="BON À SAVOIR&#10;&#10;">
          <a:extLst>
            <a:ext uri="{FF2B5EF4-FFF2-40B4-BE49-F238E27FC236}">
              <a16:creationId xmlns:a16="http://schemas.microsoft.com/office/drawing/2014/main" id="{00000000-0008-0000-5800-00001A000000}"/>
            </a:ext>
          </a:extLst>
        </xdr:cNvPr>
        <xdr:cNvGrpSpPr/>
      </xdr:nvGrpSpPr>
      <xdr:grpSpPr>
        <a:xfrm>
          <a:off x="6400800" y="5205132"/>
          <a:ext cx="2505075" cy="843247"/>
          <a:chOff x="6778625" y="15665450"/>
          <a:chExt cx="2584778" cy="809949"/>
        </a:xfrm>
      </xdr:grpSpPr>
      <xdr:sp macro="" textlink="">
        <xdr:nvSpPr>
          <xdr:cNvPr id="27" name="Étape" descr="BON À SAVOIR&#10;Cliquez sur Options pour définir les règles permettant d’afficher ou d’ignorer les erreurs dans Excel.&#10;&#10;">
            <a:extLst>
              <a:ext uri="{FF2B5EF4-FFF2-40B4-BE49-F238E27FC236}">
                <a16:creationId xmlns:a16="http://schemas.microsoft.com/office/drawing/2014/main" id="{00000000-0008-0000-5800-00001B000000}"/>
              </a:ext>
            </a:extLst>
          </xdr:cNvPr>
          <xdr:cNvSpPr txBox="1"/>
        </xdr:nvSpPr>
        <xdr:spPr>
          <a:xfrm>
            <a:off x="7042958" y="15665450"/>
            <a:ext cx="2320445" cy="809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Cliquez sur </a:t>
            </a:r>
            <a:r>
              <a:rPr lang="fr" sz="1100" b="1" i="0" kern="1200" baseline="0">
                <a:solidFill>
                  <a:schemeClr val="dk1"/>
                </a:solidFill>
                <a:effectLst/>
                <a:latin typeface="+mn-lt"/>
                <a:ea typeface="+mn-ea"/>
                <a:cs typeface="+mn-cs"/>
              </a:rPr>
              <a:t>Options</a:t>
            </a:r>
            <a:r>
              <a:rPr lang="fr" sz="1100" b="0" i="0" kern="1200" baseline="0">
                <a:solidFill>
                  <a:schemeClr val="dk1"/>
                </a:solidFill>
                <a:effectLst/>
                <a:latin typeface="+mn-lt"/>
                <a:ea typeface="+mn-ea"/>
                <a:cs typeface="+mn-cs"/>
              </a:rPr>
              <a:t> pour définir les règles permettant d’afficher ou d’ignorer les erreurs dans Excel.</a:t>
            </a:r>
            <a:endParaRPr lang="en-US" sz="1100">
              <a:effectLst/>
              <a:latin typeface="+mn-lt"/>
            </a:endParaRPr>
          </a:p>
        </xdr:txBody>
      </xdr:sp>
      <xdr:pic>
        <xdr:nvPicPr>
          <xdr:cNvPr id="28" name="Graphisme 147" descr="Lunettes">
            <a:extLst>
              <a:ext uri="{FF2B5EF4-FFF2-40B4-BE49-F238E27FC236}">
                <a16:creationId xmlns:a16="http://schemas.microsoft.com/office/drawing/2014/main" id="{00000000-0008-0000-5800-00001C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778625" y="15665450"/>
            <a:ext cx="323347" cy="349115"/>
          </a:xfrm>
          <a:prstGeom prst="rect">
            <a:avLst/>
          </a:prstGeom>
        </xdr:spPr>
      </xdr:pic>
    </xdr:grpSp>
    <xdr:clientData/>
  </xdr:twoCellAnchor>
  <xdr:twoCellAnchor>
    <xdr:from>
      <xdr:col>1</xdr:col>
      <xdr:colOff>876301</xdr:colOff>
      <xdr:row>23</xdr:row>
      <xdr:rowOff>95252</xdr:rowOff>
    </xdr:from>
    <xdr:to>
      <xdr:col>1</xdr:col>
      <xdr:colOff>5438776</xdr:colOff>
      <xdr:row>25</xdr:row>
      <xdr:rowOff>0</xdr:rowOff>
    </xdr:to>
    <xdr:cxnSp macro="">
      <xdr:nvCxnSpPr>
        <xdr:cNvPr id="29" name="Connecteur : Courbe 76">
          <a:extLst>
            <a:ext uri="{FF2B5EF4-FFF2-40B4-BE49-F238E27FC236}">
              <a16:creationId xmlns:a16="http://schemas.microsoft.com/office/drawing/2014/main" id="{00000000-0008-0000-5800-00001D000000}"/>
            </a:ext>
          </a:extLst>
        </xdr:cNvPr>
        <xdr:cNvCxnSpPr/>
      </xdr:nvCxnSpPr>
      <xdr:spPr>
        <a:xfrm rot="10800000">
          <a:off x="1743076" y="5086352"/>
          <a:ext cx="4562475" cy="285748"/>
        </a:xfrm>
        <a:prstGeom prst="curvedConnector3">
          <a:avLst>
            <a:gd name="adj1" fmla="val 55637"/>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266700</xdr:colOff>
      <xdr:row>11</xdr:row>
      <xdr:rowOff>85725</xdr:rowOff>
    </xdr:to>
    <xdr:pic>
      <xdr:nvPicPr>
        <xdr:cNvPr id="2" name="Imag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0" y="485775"/>
          <a:ext cx="4838700" cy="18002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6</xdr:col>
      <xdr:colOff>285750</xdr:colOff>
      <xdr:row>22</xdr:row>
      <xdr:rowOff>85725</xdr:rowOff>
    </xdr:to>
    <xdr:pic>
      <xdr:nvPicPr>
        <xdr:cNvPr id="3" name="Imag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rcRect/>
        <a:stretch>
          <a:fillRect/>
        </a:stretch>
      </xdr:blipFill>
      <xdr:spPr bwMode="auto">
        <a:xfrm>
          <a:off x="0" y="2771775"/>
          <a:ext cx="4857750" cy="1609725"/>
        </a:xfrm>
        <a:prstGeom prst="rect">
          <a:avLst/>
        </a:prstGeom>
        <a:noFill/>
        <a:ln w="9525">
          <a:noFill/>
          <a:miter lim="800000"/>
          <a:headEnd/>
          <a:tailEnd/>
        </a:ln>
      </xdr:spPr>
    </xdr:pic>
    <xdr:clientData/>
  </xdr:twoCellAnchor>
  <xdr:twoCellAnchor>
    <xdr:from>
      <xdr:col>9</xdr:col>
      <xdr:colOff>0</xdr:colOff>
      <xdr:row>0</xdr:row>
      <xdr:rowOff>0</xdr:rowOff>
    </xdr:from>
    <xdr:to>
      <xdr:col>9</xdr:col>
      <xdr:colOff>484632</xdr:colOff>
      <xdr:row>1</xdr:row>
      <xdr:rowOff>189357</xdr:rowOff>
    </xdr:to>
    <xdr:sp macro="" textlink="">
      <xdr:nvSpPr>
        <xdr:cNvPr id="4" name="Flèche : chevron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133350</xdr:colOff>
      <xdr:row>1</xdr:row>
      <xdr:rowOff>114300</xdr:rowOff>
    </xdr:from>
    <xdr:to>
      <xdr:col>7</xdr:col>
      <xdr:colOff>581024</xdr:colOff>
      <xdr:row>20</xdr:row>
      <xdr:rowOff>114300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133350" y="409575"/>
          <a:ext cx="5781674" cy="3619500"/>
        </a:xfrm>
        <a:prstGeom prst="rect">
          <a:avLst/>
        </a:prstGeom>
        <a:noFill/>
        <a:ln w="9525">
          <a:noFill/>
          <a:miter lim="800000"/>
          <a:headEnd/>
          <a:tailEnd/>
        </a:ln>
      </xdr:spPr>
    </xdr:pic>
    <xdr:clientData/>
  </xdr:twoCellAnchor>
  <xdr:twoCellAnchor>
    <xdr:from>
      <xdr:col>9</xdr:col>
      <xdr:colOff>0</xdr:colOff>
      <xdr:row>0</xdr:row>
      <xdr:rowOff>0</xdr:rowOff>
    </xdr:from>
    <xdr:to>
      <xdr:col>9</xdr:col>
      <xdr:colOff>484632</xdr:colOff>
      <xdr:row>1</xdr:row>
      <xdr:rowOff>189357</xdr:rowOff>
    </xdr:to>
    <xdr:sp macro="" textlink="">
      <xdr:nvSpPr>
        <xdr:cNvPr id="4" name="Flèche : chevron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8</xdr:col>
      <xdr:colOff>171450</xdr:colOff>
      <xdr:row>8</xdr:row>
      <xdr:rowOff>28574</xdr:rowOff>
    </xdr:to>
    <xdr:pic>
      <xdr:nvPicPr>
        <xdr:cNvPr id="2" name="Imag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0" y="485774"/>
          <a:ext cx="6267450" cy="1171575"/>
        </a:xfrm>
        <a:prstGeom prst="rect">
          <a:avLst/>
        </a:prstGeom>
        <a:noFill/>
        <a:ln w="9525">
          <a:noFill/>
          <a:miter lim="800000"/>
          <a:headEnd/>
          <a:tailEnd/>
        </a:ln>
      </xdr:spPr>
    </xdr:pic>
    <xdr:clientData/>
  </xdr:twoCellAnchor>
  <xdr:twoCellAnchor editAs="oneCell">
    <xdr:from>
      <xdr:col>0</xdr:col>
      <xdr:colOff>95250</xdr:colOff>
      <xdr:row>8</xdr:row>
      <xdr:rowOff>180975</xdr:rowOff>
    </xdr:from>
    <xdr:to>
      <xdr:col>7</xdr:col>
      <xdr:colOff>352425</xdr:colOff>
      <xdr:row>27</xdr:row>
      <xdr:rowOff>9525</xdr:rowOff>
    </xdr:to>
    <xdr:pic>
      <xdr:nvPicPr>
        <xdr:cNvPr id="3" name="Imag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rcRect/>
        <a:stretch>
          <a:fillRect/>
        </a:stretch>
      </xdr:blipFill>
      <xdr:spPr bwMode="auto">
        <a:xfrm>
          <a:off x="95250" y="1809750"/>
          <a:ext cx="5591175" cy="3448050"/>
        </a:xfrm>
        <a:prstGeom prst="rect">
          <a:avLst/>
        </a:prstGeom>
        <a:noFill/>
        <a:ln w="9525">
          <a:noFill/>
          <a:miter lim="800000"/>
          <a:headEnd/>
          <a:tailEnd/>
        </a:ln>
      </xdr:spPr>
    </xdr:pic>
    <xdr:clientData/>
  </xdr:twoCellAnchor>
  <xdr:twoCellAnchor>
    <xdr:from>
      <xdr:col>9</xdr:col>
      <xdr:colOff>0</xdr:colOff>
      <xdr:row>0</xdr:row>
      <xdr:rowOff>0</xdr:rowOff>
    </xdr:from>
    <xdr:to>
      <xdr:col>9</xdr:col>
      <xdr:colOff>484632</xdr:colOff>
      <xdr:row>1</xdr:row>
      <xdr:rowOff>189357</xdr:rowOff>
    </xdr:to>
    <xdr:sp macro="" textlink="">
      <xdr:nvSpPr>
        <xdr:cNvPr id="4" name="Flèche : chevron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752475</xdr:colOff>
      <xdr:row>2</xdr:row>
      <xdr:rowOff>0</xdr:rowOff>
    </xdr:from>
    <xdr:to>
      <xdr:col>6</xdr:col>
      <xdr:colOff>523875</xdr:colOff>
      <xdr:row>9</xdr:row>
      <xdr:rowOff>171450</xdr:rowOff>
    </xdr:to>
    <xdr:pic>
      <xdr:nvPicPr>
        <xdr:cNvPr id="2" name="Imag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752475" y="485775"/>
          <a:ext cx="4343400" cy="1504950"/>
        </a:xfrm>
        <a:prstGeom prst="rect">
          <a:avLst/>
        </a:prstGeom>
        <a:noFill/>
        <a:ln w="9525">
          <a:noFill/>
          <a:miter lim="800000"/>
          <a:headEnd/>
          <a:tailEnd/>
        </a:ln>
      </xdr:spPr>
    </xdr:pic>
    <xdr:clientData/>
  </xdr:twoCellAnchor>
  <xdr:twoCellAnchor>
    <xdr:from>
      <xdr:col>9</xdr:col>
      <xdr:colOff>0</xdr:colOff>
      <xdr:row>0</xdr:row>
      <xdr:rowOff>0</xdr:rowOff>
    </xdr:from>
    <xdr:to>
      <xdr:col>9</xdr:col>
      <xdr:colOff>484632</xdr:colOff>
      <xdr:row>1</xdr:row>
      <xdr:rowOff>189357</xdr:rowOff>
    </xdr:to>
    <xdr:sp macro="" textlink="">
      <xdr:nvSpPr>
        <xdr:cNvPr id="3" name="Flèche : chevron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rot="10800000">
          <a:off x="6858000" y="0"/>
          <a:ext cx="484632" cy="484632"/>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ditional%20Function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ic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dacticiel%20sur%20les%20formules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al Func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Didacticiel sur les formul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3034DA-206A-45FC-B7B4-9C1B4602BFF9}" name="Tableau3" displayName="Tableau3" ref="A4:C15" totalsRowShown="0">
  <autoFilter ref="A4:C15" xr:uid="{00000000-0009-0000-0100-000001000000}"/>
  <tableColumns count="3">
    <tableColumn id="1" xr3:uid="{0657EFC7-9B62-401F-982A-54BAB76A68B5}" name="Temps"/>
    <tableColumn id="2" xr3:uid="{FD463262-1772-491B-AEA8-0ACD2592D029}" name="CO2"/>
    <tableColumn id="3" xr3:uid="{76DBE92E-997E-465E-BEA0-E5F2EE18AAED}" name="t°c"/>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B01E4E-28DC-4311-BC1D-208135D71BCB}" name="Tableau46" displayName="Tableau46" ref="A4:C15" totalsRowShown="0">
  <autoFilter ref="A4:C15" xr:uid="{00000000-0009-0000-0100-000002000000}"/>
  <tableColumns count="3">
    <tableColumn id="1" xr3:uid="{AD3C0C5D-9937-4542-8D84-A57AA2BAF156}" name="Temps"/>
    <tableColumn id="2" xr3:uid="{8423E413-10B8-47DB-8EAA-D111B9DE17B0}" name="CO2"/>
    <tableColumn id="3" xr3:uid="{B039CDE5-5EDC-4737-95C1-E0ADF1DB05AD}" name="t°c"/>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0D922E-C3D8-419E-81EC-D43E6B548E8C}" name="tbl_Fruits" displayName="tbl_Fruits" ref="Z2:Z6" totalsRowShown="0" headerRowDxfId="16" dataDxfId="15">
  <autoFilter ref="Z2:Z6" xr:uid="{00000000-0009-0000-0100-000001000000}"/>
  <tableColumns count="1">
    <tableColumn id="1" xr3:uid="{4BB8D746-6562-4C7D-9A1F-989C19F2C7F4}" name="Fruits" dataDxfId="1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8507C2-8C4D-4C5F-B2C4-FEA224955CD9}" name="tbl_TypeFruit" displayName="tbl_TypeFruit" ref="AB2:AB4" totalsRowShown="0" headerRowDxfId="13" dataDxfId="12">
  <autoFilter ref="AB2:AB4" xr:uid="{00000000-0009-0000-0100-000002000000}"/>
  <tableColumns count="1">
    <tableColumn id="1" xr3:uid="{F7001A3C-19D4-4667-8ADB-42ADA0789CE0}" name="Pommes" dataDxfId="1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B5DBE-1FFA-471E-A16C-4AB69FB2BA4B}" name="tbl_TypeFruit4" displayName="tbl_TypeFruit4" ref="AD2:AD4" totalsRowShown="0" headerRowDxfId="10" dataDxfId="9">
  <autoFilter ref="AD2:AD4" xr:uid="{00000000-0009-0000-0100-000003000000}"/>
  <tableColumns count="1">
    <tableColumn id="1" xr3:uid="{A95FA3D1-2D71-4292-87DE-C5643A41986E}" name="Oranges" dataDxfId="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4ED2BE0-C9BD-41D9-A07F-C6D186C1498D}" name="tbl_TypeFruit5" displayName="tbl_TypeFruit5" ref="AH2:AH4" totalsRowShown="0" headerRowDxfId="7" dataDxfId="6">
  <autoFilter ref="AH2:AH4" xr:uid="{00000000-0009-0000-0100-000004000000}"/>
  <tableColumns count="1">
    <tableColumn id="1" xr3:uid="{649A26C0-3240-4CB5-8CD1-E2EDF62F88AB}" name="Citrons" dataDxfId="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EB3A00B-E1AA-4ED8-9C94-3EC764C59717}" name="tbl_TypeFruit6" displayName="tbl_TypeFruit6" ref="AF2:AF4" totalsRowShown="0" headerRowDxfId="4" dataDxfId="3">
  <autoFilter ref="AF2:AF4" xr:uid="{00000000-0009-0000-0100-000005000000}"/>
  <tableColumns count="1">
    <tableColumn id="1" xr3:uid="{7B9C60AE-4BCE-4EB6-A73D-D3CD4101862A}" name="Bananes" dataDxfId="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7.xml.rels><?xml version="1.0" encoding="UTF-8" standalone="yes"?>
<Relationships xmlns="http://schemas.openxmlformats.org/package/2006/relationships"><Relationship Id="rId8" Type="http://schemas.openxmlformats.org/officeDocument/2006/relationships/oleObject" Target="../embeddings/Microsoft_Word_97_-_2003_Document2.doc"/><Relationship Id="rId3" Type="http://schemas.openxmlformats.org/officeDocument/2006/relationships/vmlDrawing" Target="../drawings/vmlDrawing1.vml"/><Relationship Id="rId7" Type="http://schemas.openxmlformats.org/officeDocument/2006/relationships/image" Target="../media/image36.emf"/><Relationship Id="rId2" Type="http://schemas.openxmlformats.org/officeDocument/2006/relationships/drawing" Target="../drawings/drawing35.xml"/><Relationship Id="rId1" Type="http://schemas.openxmlformats.org/officeDocument/2006/relationships/printerSettings" Target="../printerSettings/printerSettings7.bin"/><Relationship Id="rId6" Type="http://schemas.openxmlformats.org/officeDocument/2006/relationships/oleObject" Target="../embeddings/Microsoft_Word_97_-_2003_Document1.doc"/><Relationship Id="rId11" Type="http://schemas.openxmlformats.org/officeDocument/2006/relationships/image" Target="../media/image38.emf"/><Relationship Id="rId5" Type="http://schemas.openxmlformats.org/officeDocument/2006/relationships/image" Target="../media/image35.emf"/><Relationship Id="rId10" Type="http://schemas.openxmlformats.org/officeDocument/2006/relationships/oleObject" Target="../embeddings/Microsoft_Word_97_-_2003_Document3.doc"/><Relationship Id="rId4" Type="http://schemas.openxmlformats.org/officeDocument/2006/relationships/oleObject" Target="../embeddings/Microsoft_Word_97_-_2003_Document.doc"/><Relationship Id="rId9" Type="http://schemas.openxmlformats.org/officeDocument/2006/relationships/image" Target="../media/image37.emf"/></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69.xml.rels><?xml version="1.0" encoding="UTF-8" standalone="yes"?>
<Relationships xmlns="http://schemas.openxmlformats.org/package/2006/relationships"><Relationship Id="rId8" Type="http://schemas.openxmlformats.org/officeDocument/2006/relationships/oleObject" Target="../embeddings/Microsoft_Word_97_-_2003_Document6.doc"/><Relationship Id="rId3" Type="http://schemas.openxmlformats.org/officeDocument/2006/relationships/vmlDrawing" Target="../drawings/vmlDrawing2.vml"/><Relationship Id="rId7" Type="http://schemas.openxmlformats.org/officeDocument/2006/relationships/image" Target="../media/image40.emf"/><Relationship Id="rId2" Type="http://schemas.openxmlformats.org/officeDocument/2006/relationships/drawing" Target="../drawings/drawing37.xml"/><Relationship Id="rId1" Type="http://schemas.openxmlformats.org/officeDocument/2006/relationships/printerSettings" Target="../printerSettings/printerSettings9.bin"/><Relationship Id="rId6" Type="http://schemas.openxmlformats.org/officeDocument/2006/relationships/oleObject" Target="../embeddings/Microsoft_Word_97_-_2003_Document5.doc"/><Relationship Id="rId5" Type="http://schemas.openxmlformats.org/officeDocument/2006/relationships/image" Target="../media/image39.emf"/><Relationship Id="rId4" Type="http://schemas.openxmlformats.org/officeDocument/2006/relationships/oleObject" Target="../embeddings/Microsoft_Word_97_-_2003_Document4.doc"/><Relationship Id="rId9" Type="http://schemas.openxmlformats.org/officeDocument/2006/relationships/image" Target="../media/image4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9.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bin"/></Relationships>
</file>

<file path=xl/worksheets/_rels/sheet74.xml.rels><?xml version="1.0" encoding="UTF-8" standalone="yes"?>
<Relationships xmlns="http://schemas.openxmlformats.org/package/2006/relationships"><Relationship Id="rId8" Type="http://schemas.openxmlformats.org/officeDocument/2006/relationships/oleObject" Target="../embeddings/Microsoft_Word_97_-_2003_Document9.doc"/><Relationship Id="rId3" Type="http://schemas.openxmlformats.org/officeDocument/2006/relationships/vmlDrawing" Target="../drawings/vmlDrawing3.vml"/><Relationship Id="rId7" Type="http://schemas.openxmlformats.org/officeDocument/2006/relationships/image" Target="../media/image42.emf"/><Relationship Id="rId2" Type="http://schemas.openxmlformats.org/officeDocument/2006/relationships/drawing" Target="../drawings/drawing41.xml"/><Relationship Id="rId1" Type="http://schemas.openxmlformats.org/officeDocument/2006/relationships/printerSettings" Target="../printerSettings/printerSettings13.bin"/><Relationship Id="rId6" Type="http://schemas.openxmlformats.org/officeDocument/2006/relationships/oleObject" Target="../embeddings/Microsoft_Word_97_-_2003_Document8.doc"/><Relationship Id="rId5" Type="http://schemas.openxmlformats.org/officeDocument/2006/relationships/image" Target="../media/image39.emf"/><Relationship Id="rId4" Type="http://schemas.openxmlformats.org/officeDocument/2006/relationships/oleObject" Target="../embeddings/Microsoft_Word_97_-_2003_Document7.doc"/><Relationship Id="rId9" Type="http://schemas.openxmlformats.org/officeDocument/2006/relationships/image" Target="../media/image43.emf"/></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5.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4.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8.bin"/><Relationship Id="rId1" Type="http://schemas.openxmlformats.org/officeDocument/2006/relationships/hyperlink" Target="https://go.microsoft.com/fwlink/?linkid=844737"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go.microsoft.com/fwlink/?linkid=844732" TargetMode="External"/><Relationship Id="rId2" Type="http://schemas.openxmlformats.org/officeDocument/2006/relationships/hyperlink" Target="https://go.microsoft.com/fwlink/?linkid=844727" TargetMode="External"/><Relationship Id="rId1" Type="http://schemas.openxmlformats.org/officeDocument/2006/relationships/hyperlink" Target="https://go.microsoft.com/fwlink/?linkid=844719" TargetMode="External"/><Relationship Id="rId6" Type="http://schemas.openxmlformats.org/officeDocument/2006/relationships/drawing" Target="../drawings/drawing49.xml"/><Relationship Id="rId5" Type="http://schemas.openxmlformats.org/officeDocument/2006/relationships/printerSettings" Target="../printerSettings/printerSettings19.bin"/><Relationship Id="rId4" Type="http://schemas.openxmlformats.org/officeDocument/2006/relationships/hyperlink" Target="https://go.microsoft.com/fwlink/?linkid=844737"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2.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23.bin"/><Relationship Id="rId1" Type="http://schemas.openxmlformats.org/officeDocument/2006/relationships/hyperlink" Target="https://support.office.com/en-us/article/IF-function-69AED7C9-4E8A-4755-A9BC-AA8BBFF73BE2" TargetMode="Externa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drawing" Target="../drawings/drawing55.xml"/><Relationship Id="rId1" Type="http://schemas.openxmlformats.org/officeDocument/2006/relationships/printerSettings" Target="../printerSettings/printerSettings25.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J52"/>
  <sheetViews>
    <sheetView showGridLines="0" tabSelected="1" topLeftCell="A29" workbookViewId="0">
      <selection activeCell="D53" sqref="D53"/>
    </sheetView>
  </sheetViews>
  <sheetFormatPr baseColWidth="10" defaultRowHeight="15"/>
  <cols>
    <col min="2" max="2" width="43.28515625" customWidth="1"/>
    <col min="3" max="3" width="43.28515625" style="82" customWidth="1"/>
    <col min="4" max="4" width="43.28515625" customWidth="1"/>
  </cols>
  <sheetData>
    <row r="5" spans="1:8" ht="24" customHeight="1">
      <c r="D5" s="282"/>
    </row>
    <row r="6" spans="1:8" ht="84" customHeight="1">
      <c r="A6" s="614" t="s">
        <v>854</v>
      </c>
      <c r="B6" s="614"/>
      <c r="C6" s="614"/>
      <c r="D6" s="282" t="s">
        <v>1222</v>
      </c>
      <c r="E6" s="282"/>
      <c r="F6" s="282"/>
      <c r="G6" s="282"/>
      <c r="H6" s="282"/>
    </row>
    <row r="7" spans="1:8" ht="15" customHeight="1">
      <c r="A7" s="283" t="s">
        <v>172</v>
      </c>
      <c r="B7" s="282"/>
      <c r="C7" s="282"/>
      <c r="D7" s="282"/>
      <c r="E7" s="282"/>
      <c r="F7" s="282"/>
      <c r="G7" s="282"/>
      <c r="H7" s="282"/>
    </row>
    <row r="8" spans="1:8" s="87" customFormat="1" ht="32.25" customHeight="1">
      <c r="B8" s="284" t="s">
        <v>548</v>
      </c>
      <c r="C8" s="285" t="s">
        <v>549</v>
      </c>
      <c r="D8" s="285" t="s">
        <v>1212</v>
      </c>
    </row>
    <row r="9" spans="1:8">
      <c r="B9" s="612" t="s">
        <v>515</v>
      </c>
      <c r="C9" s="613" t="s">
        <v>550</v>
      </c>
      <c r="D9" s="291" t="s">
        <v>951</v>
      </c>
    </row>
    <row r="10" spans="1:8">
      <c r="B10" s="612" t="s">
        <v>516</v>
      </c>
      <c r="C10" s="613" t="s">
        <v>551</v>
      </c>
      <c r="D10" s="291" t="s">
        <v>995</v>
      </c>
    </row>
    <row r="11" spans="1:8">
      <c r="B11" s="612" t="s">
        <v>517</v>
      </c>
      <c r="C11" s="613" t="s">
        <v>552</v>
      </c>
      <c r="D11" s="507" t="s">
        <v>1213</v>
      </c>
    </row>
    <row r="12" spans="1:8">
      <c r="B12" s="612" t="s">
        <v>518</v>
      </c>
      <c r="C12" s="613" t="s">
        <v>553</v>
      </c>
      <c r="D12" s="291" t="s">
        <v>1214</v>
      </c>
    </row>
    <row r="13" spans="1:8">
      <c r="B13" s="612" t="s">
        <v>519</v>
      </c>
      <c r="C13" s="613" t="s">
        <v>554</v>
      </c>
      <c r="D13" s="291" t="s">
        <v>1215</v>
      </c>
    </row>
    <row r="14" spans="1:8">
      <c r="B14" s="612" t="s">
        <v>520</v>
      </c>
      <c r="C14" s="613" t="s">
        <v>555</v>
      </c>
      <c r="D14" s="291" t="s">
        <v>1216</v>
      </c>
    </row>
    <row r="15" spans="1:8">
      <c r="B15" s="612" t="s">
        <v>521</v>
      </c>
      <c r="C15" s="613" t="s">
        <v>556</v>
      </c>
      <c r="D15" s="291" t="s">
        <v>1217</v>
      </c>
    </row>
    <row r="16" spans="1:8">
      <c r="B16" s="612" t="s">
        <v>522</v>
      </c>
      <c r="C16" s="613" t="s">
        <v>557</v>
      </c>
      <c r="D16" s="507" t="s">
        <v>1218</v>
      </c>
    </row>
    <row r="17" spans="2:10">
      <c r="B17" s="612" t="s">
        <v>523</v>
      </c>
      <c r="C17" s="613" t="s">
        <v>558</v>
      </c>
      <c r="D17" s="291" t="s">
        <v>1219</v>
      </c>
    </row>
    <row r="18" spans="2:10">
      <c r="B18" s="612" t="s">
        <v>524</v>
      </c>
      <c r="C18" s="613" t="s">
        <v>559</v>
      </c>
      <c r="D18" s="291" t="s">
        <v>1220</v>
      </c>
    </row>
    <row r="19" spans="2:10">
      <c r="B19" s="612" t="s">
        <v>525</v>
      </c>
      <c r="C19" s="613" t="s">
        <v>560</v>
      </c>
      <c r="D19" s="291" t="s">
        <v>1221</v>
      </c>
    </row>
    <row r="20" spans="2:10">
      <c r="B20" s="612" t="s">
        <v>526</v>
      </c>
      <c r="C20" s="613" t="s">
        <v>561</v>
      </c>
      <c r="D20" s="291"/>
    </row>
    <row r="21" spans="2:10">
      <c r="B21" s="612" t="s">
        <v>527</v>
      </c>
      <c r="C21" s="613" t="s">
        <v>622</v>
      </c>
    </row>
    <row r="22" spans="2:10">
      <c r="B22" s="612" t="s">
        <v>528</v>
      </c>
      <c r="C22" s="613" t="s">
        <v>562</v>
      </c>
    </row>
    <row r="23" spans="2:10">
      <c r="B23" s="612" t="s">
        <v>529</v>
      </c>
      <c r="C23" s="613" t="s">
        <v>563</v>
      </c>
    </row>
    <row r="24" spans="2:10">
      <c r="B24" s="612" t="s">
        <v>530</v>
      </c>
      <c r="C24" s="613" t="s">
        <v>564</v>
      </c>
    </row>
    <row r="25" spans="2:10">
      <c r="B25" s="612" t="s">
        <v>531</v>
      </c>
      <c r="C25" s="613" t="s">
        <v>565</v>
      </c>
    </row>
    <row r="26" spans="2:10">
      <c r="B26" s="612" t="s">
        <v>532</v>
      </c>
      <c r="C26" s="613" t="s">
        <v>566</v>
      </c>
    </row>
    <row r="27" spans="2:10">
      <c r="B27" s="612" t="s">
        <v>533</v>
      </c>
      <c r="C27" s="613" t="s">
        <v>567</v>
      </c>
    </row>
    <row r="28" spans="2:10">
      <c r="C28"/>
    </row>
    <row r="29" spans="2:10" s="87" customFormat="1" ht="32.25" customHeight="1">
      <c r="B29" s="284" t="s">
        <v>626</v>
      </c>
      <c r="C29" s="285" t="s">
        <v>626</v>
      </c>
      <c r="D29" s="285" t="s">
        <v>626</v>
      </c>
      <c r="I29"/>
      <c r="J29"/>
    </row>
    <row r="30" spans="2:10">
      <c r="B30" s="291" t="s">
        <v>627</v>
      </c>
      <c r="C30" s="293" t="s">
        <v>650</v>
      </c>
      <c r="D30" s="292" t="s">
        <v>658</v>
      </c>
    </row>
    <row r="31" spans="2:10">
      <c r="B31" s="291" t="s">
        <v>628</v>
      </c>
      <c r="C31" s="293" t="s">
        <v>651</v>
      </c>
      <c r="D31" s="292" t="s">
        <v>659</v>
      </c>
    </row>
    <row r="32" spans="2:10">
      <c r="B32" s="291" t="s">
        <v>629</v>
      </c>
      <c r="C32" s="293" t="s">
        <v>652</v>
      </c>
      <c r="D32" s="292" t="s">
        <v>660</v>
      </c>
    </row>
    <row r="33" spans="1:10">
      <c r="B33" s="291" t="s">
        <v>630</v>
      </c>
      <c r="C33" s="292" t="s">
        <v>653</v>
      </c>
      <c r="D33" s="486" t="s">
        <v>908</v>
      </c>
      <c r="E33" s="486"/>
      <c r="I33" s="441"/>
      <c r="J33" s="441"/>
    </row>
    <row r="34" spans="1:10">
      <c r="B34" s="291" t="s">
        <v>631</v>
      </c>
      <c r="C34" s="703" t="s">
        <v>654</v>
      </c>
      <c r="D34" s="292" t="s">
        <v>855</v>
      </c>
      <c r="E34" s="485" t="s">
        <v>856</v>
      </c>
    </row>
    <row r="35" spans="1:10">
      <c r="B35" s="291" t="s">
        <v>632</v>
      </c>
      <c r="C35" s="293" t="s">
        <v>655</v>
      </c>
      <c r="D35" s="292" t="s">
        <v>857</v>
      </c>
      <c r="E35" s="485" t="s">
        <v>858</v>
      </c>
    </row>
    <row r="36" spans="1:10">
      <c r="B36" s="291" t="s">
        <v>633</v>
      </c>
      <c r="C36" s="293" t="s">
        <v>656</v>
      </c>
      <c r="D36" s="292" t="s">
        <v>859</v>
      </c>
      <c r="E36" s="485" t="s">
        <v>860</v>
      </c>
    </row>
    <row r="37" spans="1:10">
      <c r="B37" s="291" t="s">
        <v>634</v>
      </c>
      <c r="C37" s="293" t="s">
        <v>657</v>
      </c>
      <c r="D37" s="292" t="s">
        <v>861</v>
      </c>
      <c r="E37" s="485" t="s">
        <v>862</v>
      </c>
    </row>
    <row r="38" spans="1:10">
      <c r="B38" s="291" t="s">
        <v>635</v>
      </c>
      <c r="C38" s="293" t="s">
        <v>844</v>
      </c>
      <c r="D38" s="703" t="s">
        <v>863</v>
      </c>
      <c r="E38" s="485" t="s">
        <v>864</v>
      </c>
    </row>
    <row r="39" spans="1:10">
      <c r="B39" s="291" t="s">
        <v>636</v>
      </c>
      <c r="C39" s="704" t="s">
        <v>845</v>
      </c>
      <c r="D39" s="703" t="s">
        <v>865</v>
      </c>
      <c r="E39" s="485" t="s">
        <v>866</v>
      </c>
    </row>
    <row r="40" spans="1:10">
      <c r="B40" s="291" t="s">
        <v>637</v>
      </c>
      <c r="C40" s="292" t="s">
        <v>846</v>
      </c>
      <c r="D40" s="615" t="s">
        <v>915</v>
      </c>
      <c r="E40" s="615"/>
    </row>
    <row r="41" spans="1:10">
      <c r="B41" s="291" t="s">
        <v>638</v>
      </c>
      <c r="C41" s="292" t="s">
        <v>661</v>
      </c>
      <c r="D41" s="291" t="s">
        <v>910</v>
      </c>
    </row>
    <row r="42" spans="1:10">
      <c r="B42" s="291" t="s">
        <v>639</v>
      </c>
      <c r="C42" s="703" t="s">
        <v>843</v>
      </c>
      <c r="D42" s="291" t="s">
        <v>909</v>
      </c>
    </row>
    <row r="43" spans="1:10">
      <c r="B43" s="291" t="s">
        <v>640</v>
      </c>
      <c r="C43" s="292" t="s">
        <v>847</v>
      </c>
      <c r="D43" s="291" t="s">
        <v>911</v>
      </c>
    </row>
    <row r="44" spans="1:10">
      <c r="A44" s="701"/>
      <c r="B44" s="702" t="s">
        <v>641</v>
      </c>
      <c r="C44" s="703" t="s">
        <v>851</v>
      </c>
      <c r="D44" s="291" t="s">
        <v>912</v>
      </c>
    </row>
    <row r="45" spans="1:10">
      <c r="A45" s="701"/>
      <c r="B45" s="702" t="s">
        <v>642</v>
      </c>
      <c r="C45" s="292" t="s">
        <v>848</v>
      </c>
      <c r="D45" s="291" t="s">
        <v>913</v>
      </c>
    </row>
    <row r="46" spans="1:10">
      <c r="A46" s="701"/>
      <c r="B46" s="702" t="s">
        <v>643</v>
      </c>
      <c r="C46" s="292" t="s">
        <v>849</v>
      </c>
      <c r="D46" s="291" t="s">
        <v>914</v>
      </c>
    </row>
    <row r="47" spans="1:10">
      <c r="A47" s="701"/>
      <c r="B47" s="702" t="s">
        <v>644</v>
      </c>
      <c r="C47" s="292" t="s">
        <v>850</v>
      </c>
    </row>
    <row r="48" spans="1:10">
      <c r="A48" s="701"/>
      <c r="B48" s="703" t="s">
        <v>645</v>
      </c>
      <c r="C48" s="292" t="s">
        <v>852</v>
      </c>
    </row>
    <row r="49" spans="1:3">
      <c r="A49" s="701"/>
      <c r="B49" s="703" t="s">
        <v>646</v>
      </c>
      <c r="C49" s="292" t="s">
        <v>853</v>
      </c>
    </row>
    <row r="50" spans="1:3">
      <c r="A50" s="701"/>
      <c r="B50" s="703" t="s">
        <v>647</v>
      </c>
    </row>
    <row r="51" spans="1:3">
      <c r="A51" s="701"/>
      <c r="B51" s="703" t="s">
        <v>648</v>
      </c>
    </row>
    <row r="52" spans="1:3">
      <c r="B52" s="292" t="s">
        <v>649</v>
      </c>
    </row>
  </sheetData>
  <mergeCells count="2">
    <mergeCell ref="A6:C6"/>
    <mergeCell ref="D40:E40"/>
  </mergeCells>
  <hyperlinks>
    <hyperlink ref="B9" location="'PRINCIPE DE BASE'!A1" display="PRINCIPE DE BASE" xr:uid="{74400EE5-2408-4086-8754-4D961C0BB5F7}"/>
    <hyperlink ref="B10" location="'DEPLACEMENT DANS UNE FEUILLE'!A1" display="DEPLACEMENT DANS UNE FEUILLE" xr:uid="{C29A35A4-87DC-464E-B9A3-5C5BAEB16D1E}"/>
    <hyperlink ref="B11" location="SELECTIONS!A1" display="LES SELECTIONS" xr:uid="{3CEE75D5-02AB-4528-986D-D07EF162567A}"/>
    <hyperlink ref="B12" location="'INSERT SUPP LIGNES COLONNES'!A1" display="INSERTION SUPPRESSION LIGNES/COLONNES" xr:uid="{D16C19C7-AA7E-4DD7-ACE0-5B9B74A6C0CE}"/>
    <hyperlink ref="B13" location="'MODIFIER HAUTEUR LARGEUR'!A1" display="MODIFIER HAUTEUR LIGNE/LARGEUR COLONNE" xr:uid="{2746A999-2998-447D-B61A-0CDFF5D3DB5A}"/>
    <hyperlink ref="B14" location="'DIIFERENTS FORMATS'!A1" display="LES DIFFERENTS FORMATS" xr:uid="{8A4C1050-1449-44B3-82C6-6E61393DD710}"/>
    <hyperlink ref="B15" location="'COPIES RECOPIES'!A1" display="COPIES/RECOPIES" xr:uid="{5AB2AEE0-9D3D-46B8-A74B-E45A2B3407AA}"/>
    <hyperlink ref="B16" location="'CALCULS SIMPLES'!A1" display="CALCULS SIMPLES" xr:uid="{C22DB99B-27D0-41CB-A82F-E75F4455B028}"/>
    <hyperlink ref="B17" location="'REFERENCES MIXTES'!A1" display="REFERENCES RELATIVES ABSOLUES : MIXTES" xr:uid="{699C9A82-6754-4C0A-9A16-DC8D3B4816D7}"/>
    <hyperlink ref="B18" location="'VALEURS D ERREURS'!A1" display="VALEURS D'ERREURS" xr:uid="{056DF5E8-ED10-48DA-B395-620BF9FA0EDC}"/>
    <hyperlink ref="B19" location="'NOMMER CELLULE OU PLAGE'!A1" display="NOMMER CELLULE OU PLAGE" xr:uid="{0045A659-B26D-45C1-9759-B44F210550C2}"/>
    <hyperlink ref="B20" location="'FONCTIONS DE CALCUL'!A1" display="FONCTIONS DE CALCUL" xr:uid="{DC87EE90-90E2-41CC-A330-3AC7B25EF646}"/>
    <hyperlink ref="B21" location="'MISE EN FORME'!A1" display="MISE EN FORME" xr:uid="{155BF4DF-BBC2-44A2-BC2C-AE300E52915B}"/>
    <hyperlink ref="B22" location="'MISE EN PAGE'!A1" display="MISE EN PAGE" xr:uid="{E3FD083E-3018-4A6F-BF45-2AAB9AA211FE}"/>
    <hyperlink ref="B23" location="PROTECTION!A1" display="PROTECTION" xr:uid="{F311941B-6766-47E6-BA1B-8B67DBBA3044}"/>
    <hyperlink ref="B24" location="'LIAISON INTERNE'!A1" display="LIAISONS INTERNES" xr:uid="{75BD29D1-8C52-488B-A6DC-9F2FA3E5742B}"/>
    <hyperlink ref="B25" location="'LIAISON EXTERNE'!A1" display="LIAISONS EXTERNES" xr:uid="{2938347B-1B70-4C59-98B9-284C5F897183}"/>
    <hyperlink ref="B26" location="CONSOLIDATIONS!A1" display="CONSOLIDATIONS" xr:uid="{135880B4-E14A-4AC3-B2C1-6BFE2172BAA3}"/>
    <hyperlink ref="B27" location="'LES GRAPHIQUES'!A1" display="LES GRAPHIQUES" xr:uid="{031B48E3-8EDC-4B53-910F-91CAD7E750F8}"/>
    <hyperlink ref="B30" location="'EXO 1  Cumul et sommes'!A1" display="'EXO 1  Cumul et sommes'!A1" xr:uid="{CF7F9086-A8B2-46C4-A9CE-719FBFF6A958}"/>
    <hyperlink ref="B31" location="'EXO 2 Sommes et mises en forme1'!A1" display="'EXO 2 Sommes et mises en forme1'!A1" xr:uid="{2BB5964F-96B8-44D5-8CD6-8BC168E92CF0}"/>
    <hyperlink ref="B32" location="'EXO 3 Sommes et mises en forme2'!A1" display="'EXO 3 Sommes et mises en forme2'!A1" xr:uid="{F2D22C57-FAEB-46B9-8FFC-0DBD143928BF}"/>
    <hyperlink ref="B33" location="'EXO 4 Statistiques'!A1" display="'EXO 4 Statistiques'!A1" xr:uid="{2C741BB9-4727-49BC-A7FE-AE876DFCC4AB}"/>
    <hyperlink ref="B34" location="'EXO 5 Pourcentages1'!A1" display="'EXO 5 Pourcentages1'!A1" xr:uid="{D775808B-89A9-47CD-AE45-EF53F46AA313}"/>
    <hyperlink ref="B35" location="'EXO 5 Pourcentages2'!A1" display="'EXO 5 Pourcentages2'!A1" xr:uid="{E4188234-9037-4418-8514-1942F230976D}"/>
    <hyperlink ref="B36" location="'EXO 5 Pourcentages3'!A1" display="'EXO 5 Pourcentages3'!A1" xr:uid="{A552D4EC-E39D-4D61-B390-33797726481C}"/>
    <hyperlink ref="B37" location="'EXO 5 Pourcentage et variation1'!A1" display="'EXO 5 Pourcentage et variation1'!A1" xr:uid="{36486204-20B0-4108-98F3-0F723EA65656}"/>
    <hyperlink ref="B38" location="'EXO 5 Pourcentage et variation2'!A1" display="'EXO 5 Pourcentage et variation2'!A1" xr:uid="{422DE275-C77B-4384-A64E-F7ECEA817FDB}"/>
    <hyperlink ref="B39" location="'EXO 6 Location de vélos'!A1" display="'EXO 6 Location de vélos'!A1" xr:uid="{E2942943-A54C-47D1-AB27-5FBBE42674D9}"/>
    <hyperlink ref="B40" location="'EXO 7 Budget '!A1" display="'EXO 7 Budget '!A1" xr:uid="{90A9D32A-4833-48EC-A7E2-7A1A2FA9081E}"/>
    <hyperlink ref="B41" location="'EXO 8 Location de caméras'!A1" display="'EXO 8 Location de caméras'!A1" xr:uid="{D853100B-D9FB-44BC-8536-C79A664B8105}"/>
    <hyperlink ref="B42" location="'EXO 9 Les 4 vents'!A1" display="'EXO 9 Les 4 vents'!A1" xr:uid="{3A420EB9-E50A-4A44-B4F3-F2136A58C6E8}"/>
    <hyperlink ref="B43" location="'EXO 10 MULTIPLICATION'!A1" display="'EXO 10 MULTIPLICATION'!A1" xr:uid="{12094A69-ADF6-437B-925C-07F93E5C426D}"/>
    <hyperlink ref="B44" location="'EXO 11 VENTES'!A1" display="'EXO 11 VENTES'!A1" xr:uid="{312AAF0F-1825-4DB1-948E-A7BB1437B771}"/>
    <hyperlink ref="B45" location="'EXO 12 REMUNERATION'!A1" display="'EXO 12 REMUNERATION'!A1" xr:uid="{93F9C34F-E8F3-470C-8135-C4F1E8E40053}"/>
    <hyperlink ref="B46" location="'EXO 13 Fonction SI'!A1" display="'EXO 13 Fonction SI'!A1" xr:uid="{1BD7CD2D-782D-44AE-A750-00D4E27F8D7B}"/>
    <hyperlink ref="B47" location="'EXO 14 Fonction SI (2)'!A1" display="'EXO 14 Fonction SI (2)'!A1" xr:uid="{48A1039D-0842-4C63-868A-775B953181E3}"/>
    <hyperlink ref="B48" location="'EXO 15 Fonction SI (3)'!A1" display="'EXO 15 Fonction SI (3)'!A1" xr:uid="{AE5EF176-EC0E-414B-9B2B-8550C88689CE}"/>
    <hyperlink ref="B49" location="'EXO 16 CHARGES PERSO ETE 2015'!A1" display="'EXO 16 CHARGES PERSO ETE 2015'!A1" xr:uid="{2439B87A-2005-494B-9DF7-2607B13ECFF0}"/>
    <hyperlink ref="B50" location="'EXO 17 MARMOTTES'!A1" display="'EXO 17 MARMOTTES'!A1" xr:uid="{C62EE68C-6074-4F4B-9CB5-870508ACDB3C}"/>
    <hyperlink ref="B51" location="'EXO 18 RONDE DES JOUETS'!A1" display="'EXO 18 RONDE DES JOUETS'!A1" xr:uid="{57F32DC4-62F0-4D4E-9EDE-477B1B9A8608}"/>
    <hyperlink ref="B52" location="'TABLE ARTICLES'!A1" display="'TABLE ARTICLES'!A1" xr:uid="{8D1B18B0-60A2-44D5-9839-34ADCF9BA419}"/>
    <hyperlink ref="C30" location="Salvador!A1" display="Salvador!A1" xr:uid="{6BE31EF2-337E-4ED6-B153-A69B97C53396}"/>
    <hyperlink ref="C31" location="Cordoba!A1" display="Cordoba!A1" xr:uid="{CCBB75CC-78DD-4C0A-9B37-DAF939CA0BF5}"/>
    <hyperlink ref="C32" location="Concepcion!A1" display="Concepcion!A1" xr:uid="{2EC27E33-6933-4C6D-838D-2E121046632A}"/>
    <hyperlink ref="C33" location="'Vera Cruz'!A1" display="'Vera Cruz'!A1" xr:uid="{BF4808CC-343E-45C8-98B1-91F3ECC8AF3D}"/>
    <hyperlink ref="C34" location="'Centralisation Budget'!A1" display="'Centralisation Budget'!A1" xr:uid="{E6E03289-F929-46B4-9AAD-86F56DB617F9}"/>
    <hyperlink ref="C35" location="Londres!A1" display="Londres!A1" xr:uid="{F86219D2-04E4-4C20-9589-95369EE09C43}"/>
    <hyperlink ref="C36" location="Paris!A1" display="Paris!A1" xr:uid="{E7D2BA5E-4043-46EB-99CE-9A1EAEF8DB5D}"/>
    <hyperlink ref="C37" location="Milan!A1" display="Milan!A1" xr:uid="{FB1345C1-A32B-4BF5-9753-81231C595A17}"/>
    <hyperlink ref="D30" location="'GRAPHIQUE (1)'!A1" display="'GRAPHIQUE (1)'!A1" xr:uid="{ACD61910-ED16-4398-8A95-68F24A40C13C}"/>
    <hyperlink ref="D31" location="'GRAPHIQUE (2)'!A1" display="'GRAPHIQUE (2)'!A1" xr:uid="{C311E44A-479C-440F-9880-14C6064BF144}"/>
    <hyperlink ref="D32" location="'GRAPHIQUE (3)'!A1" display="'GRAPHIQUE (3)'!A1" xr:uid="{8B6FF9A9-2AFF-4398-95CE-EECB5A4716B2}"/>
    <hyperlink ref="C41" location="'COURS DE LANGUES'!A1" display="'COURS DE LANGUES'!A1" xr:uid="{EC8AF33E-B9EB-4002-AEAD-FFABACA53068}"/>
    <hyperlink ref="C42" location="'Achat fournitures'!A1" display="'Achat fournitures'!A1" xr:uid="{133ABC2E-B6B2-4AFD-AA8D-997A111A67C2}"/>
    <hyperlink ref="C38" location="moyennes!A1" display="moyennes!A1" xr:uid="{931B1F96-2423-4E51-85C2-023EA6BFDEEB}"/>
    <hyperlink ref="C39" location="Tranche!A1" display="Tranche!A1" xr:uid="{F24EC47B-103E-42B3-8731-4278E0711C8B}"/>
    <hyperlink ref="C40" location="'Relevé de notes'!A1" display="'Relevé de notes'!A1" xr:uid="{D0D749F6-11D8-42E1-A3D6-810170D537AD}"/>
    <hyperlink ref="C43" location="'Détails de TVA'!A1" display="'Détails de TVA'!A1" xr:uid="{0D935E02-201F-49DC-96DF-61AC76FDC0D3}"/>
    <hyperlink ref="C45" location="'Ex 2 Fonction Si'!A1" display="'Ex 2 Fonction Si'!A1" xr:uid="{E8570FC6-CB43-4696-8695-9C939AD35143}"/>
    <hyperlink ref="C46" location="'Ex 3 Fonction Si'!A1" display="'Ex 3 Fonction Si'!A1" xr:uid="{DA1E09E0-046F-4AEC-91EC-384D7935BBD0}"/>
    <hyperlink ref="C47" location="'Ex 4 Fonction Si'!A1" display="'Ex 4 Fonction Si'!A1" xr:uid="{D3DAFF87-3127-4AB8-A0C0-BCBDABA8BF95}"/>
    <hyperlink ref="C44" location="'Ex 1 Fonction Si'!A1" display="'Ex 1 Fonction Si'!A1" xr:uid="{B4CE18B9-6394-4562-85AB-E4B5F424077A}"/>
    <hyperlink ref="C48" location="'Charges personnel intérimaire'!A1" display="'Charges personnel intérimaire'!A1" xr:uid="{06B0123C-81A5-414F-9731-D9422B954A40}"/>
    <hyperlink ref="C49" location="'Location de véhicules '!A1" display="'Location de véhicules '!A1" xr:uid="{62ED06EF-97FB-4E85-BE65-49B734A13C2E}"/>
    <hyperlink ref="D34" location="'Barres empilées'!A1" display="Barres empilées" xr:uid="{5DE12E50-B38E-4E8F-8D4D-8816C74C7E7C}"/>
    <hyperlink ref="D39" location="'Coubes 2 axes'!A1" display="Courbes 2 axes" xr:uid="{2C398952-849E-4D22-AEAA-DF47E0FC48E4}"/>
    <hyperlink ref="D35" location="Secteurs!A1" display="Secteurs" xr:uid="{2278F1B5-2B80-4D2F-AD3A-EA74A1672B66}"/>
    <hyperlink ref="D36" location="Radars!A1" display="Radars" xr:uid="{E7EFF4B0-C4BC-442A-B77D-EDF3818F7E3B}"/>
    <hyperlink ref="D37" location="Courbes!A1" display="Courbes" xr:uid="{E268D2BF-F7AF-48AB-AF63-9613DD752E87}"/>
    <hyperlink ref="D38" location="'Nuage de points'!A1" display="Nuages de points" xr:uid="{819011E5-B511-41FD-AE25-BAA315817CA5}"/>
    <hyperlink ref="D42" location="'Secteurs cor'!A1" display="'Secteurs cor'!A1" xr:uid="{D2C32D3D-917F-40AC-8F0A-28FC1C5637ED}"/>
    <hyperlink ref="D41" location="'Barres empilées cor'!A1" display="'Barres empilées cor'!A1" xr:uid="{9C83D24C-F3CE-4CB4-96AE-276DE01F537E}"/>
    <hyperlink ref="D43" location="'Radars cor'!A1" display="'Radars cor'!A1" xr:uid="{E4CA9F8D-C3E9-4552-97AD-8B4305A1B73A}"/>
    <hyperlink ref="D44" location="'Courbes cor'!A1" display="'Courbes cor'!A1" xr:uid="{7FBB4398-341B-4D31-8E48-EA18E3535DDC}"/>
    <hyperlink ref="D45" location="'Nuage de points cor'!A1" display="'Nuage de points cor'!A1" xr:uid="{AE5FC153-D247-4ACE-8213-E0EB8EF3D3DC}"/>
    <hyperlink ref="D46" location="'Courbes 2 axes cor'!A1" display="'Courbes 2 axes cor'!A1" xr:uid="{E36032E6-D9CB-4031-94CD-7912FD3CE052}"/>
    <hyperlink ref="D9" location="'Informations de base'!A1" display="'Informations de base'!A1" xr:uid="{79BABAA7-59A3-4A3B-922F-CDCE50C6F4C8}"/>
    <hyperlink ref="D10" location="'Introduction aux fonctions'!A1" display="'Introduction aux fonctions'!A1" xr:uid="{F5AC8F5F-7F01-4694-85E0-988983161504}"/>
    <hyperlink ref="D11" location="MOYENNE!A1" display="MOYENNE!A1" xr:uid="{AD616BBA-E13E-4983-A2A3-C10B1915895A}"/>
    <hyperlink ref="D12" location="'MIN et MAX'!A1" display="'MIN et MAX'!A1" xr:uid="{C76098B1-D258-4DFF-9D09-693EAF50D279}"/>
    <hyperlink ref="D13" location="'Date et heure'!A1" display="'Date et heure'!A1" xr:uid="{7FE5ABC8-93FE-447E-81C3-41270A593183}"/>
    <hyperlink ref="D14" location="'Combiner texte et nombres'!A1" display="'Combiner texte et nombres'!A1" xr:uid="{709AD496-13A5-4A5E-9C40-D739D81FB540}"/>
    <hyperlink ref="D15" location="'Instructions SI'!A1" display="'Instructions SI'!A1" xr:uid="{1CE28A26-D96E-4591-B1E8-037CC8C02F13}"/>
    <hyperlink ref="D16" location="RECHERCHEV!A1" display="RECHERCHEV!A1" xr:uid="{7BF7382E-C9F6-4B8A-9630-1FA75B701A43}"/>
    <hyperlink ref="D17" location="'Fonctions conditionnelles'!A1" display="'Fonctions conditionnelles'!A1" xr:uid="{82A10566-504F-429E-9C78-17E4B20C1DB2}"/>
    <hyperlink ref="D18" location="'Assistant Fonction'!A1" display="'Assistant Fonction'!A1" xr:uid="{1F3BA5C3-38E6-4619-86F6-33136F7111A1}"/>
    <hyperlink ref="D19" location="'Erreurs dans les formules'!A1" display="'Erreurs dans les formules'!A1" xr:uid="{E8D0D602-C3FE-43D0-AF72-6442376700D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6276-8814-4C86-8E05-C1229A83B758}">
  <dimension ref="A1:I20"/>
  <sheetViews>
    <sheetView workbookViewId="0">
      <selection activeCell="A22" sqref="A22"/>
    </sheetView>
  </sheetViews>
  <sheetFormatPr baseColWidth="10" defaultRowHeight="15"/>
  <sheetData>
    <row r="1" spans="1:9" ht="23.25">
      <c r="A1" s="617" t="str">
        <f>'PAGE DE GARDE'!B17</f>
        <v>REFERENCES RELATIVES ABSOLUES : MIXTES</v>
      </c>
      <c r="B1" s="617"/>
      <c r="C1" s="617"/>
      <c r="D1" s="617"/>
      <c r="E1" s="617"/>
      <c r="F1" s="617"/>
      <c r="G1" s="617"/>
      <c r="H1" s="617"/>
      <c r="I1" s="617"/>
    </row>
    <row r="5" spans="1:9">
      <c r="A5" t="s">
        <v>587</v>
      </c>
    </row>
    <row r="20" spans="1:1">
      <c r="A20" t="s">
        <v>588</v>
      </c>
    </row>
  </sheetData>
  <mergeCells count="1">
    <mergeCell ref="A1:I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03B5-09A6-444F-AAF0-211D9DB51CFD}">
  <dimension ref="A1:I11"/>
  <sheetViews>
    <sheetView workbookViewId="0">
      <selection activeCell="D5" sqref="D5"/>
    </sheetView>
  </sheetViews>
  <sheetFormatPr baseColWidth="10" defaultRowHeight="15"/>
  <cols>
    <col min="1" max="1" width="17.85546875" customWidth="1"/>
    <col min="2" max="2" width="59" customWidth="1"/>
  </cols>
  <sheetData>
    <row r="1" spans="1:9" ht="23.25">
      <c r="A1" s="617" t="str">
        <f>'PAGE DE GARDE'!B18</f>
        <v>VALEURS D'ERREURS</v>
      </c>
      <c r="B1" s="617"/>
      <c r="C1" s="290"/>
      <c r="D1" s="290"/>
      <c r="E1" s="290"/>
      <c r="F1" s="290"/>
      <c r="G1" s="290"/>
      <c r="H1" s="290"/>
      <c r="I1" s="290"/>
    </row>
    <row r="3" spans="1:9" ht="15.75" thickBot="1"/>
    <row r="4" spans="1:9" ht="16.5" thickBot="1">
      <c r="A4" s="286" t="s">
        <v>589</v>
      </c>
      <c r="B4" s="287" t="s">
        <v>590</v>
      </c>
    </row>
    <row r="5" spans="1:9" ht="68.25" customHeight="1" thickBot="1">
      <c r="A5" s="288" t="s">
        <v>591</v>
      </c>
      <c r="B5" s="289" t="s">
        <v>592</v>
      </c>
    </row>
    <row r="6" spans="1:9" ht="68.25" customHeight="1" thickBot="1">
      <c r="A6" s="288" t="s">
        <v>593</v>
      </c>
      <c r="B6" s="289" t="s">
        <v>594</v>
      </c>
    </row>
    <row r="7" spans="1:9" ht="68.25" customHeight="1" thickBot="1">
      <c r="A7" s="288" t="s">
        <v>595</v>
      </c>
      <c r="B7" s="289" t="s">
        <v>596</v>
      </c>
    </row>
    <row r="8" spans="1:9" ht="68.25" customHeight="1" thickBot="1">
      <c r="A8" s="288" t="s">
        <v>597</v>
      </c>
      <c r="B8" s="289" t="s">
        <v>598</v>
      </c>
    </row>
    <row r="9" spans="1:9" ht="68.25" customHeight="1" thickBot="1">
      <c r="A9" s="288" t="e">
        <v>#N/A</v>
      </c>
      <c r="B9" s="289" t="s">
        <v>599</v>
      </c>
    </row>
    <row r="10" spans="1:9" ht="68.25" customHeight="1" thickBot="1">
      <c r="A10" s="288" t="s">
        <v>600</v>
      </c>
      <c r="B10" s="289" t="s">
        <v>601</v>
      </c>
    </row>
    <row r="11" spans="1:9" ht="68.25" customHeight="1" thickBot="1">
      <c r="A11" s="288" t="s">
        <v>602</v>
      </c>
      <c r="B11" s="289" t="s">
        <v>603</v>
      </c>
    </row>
  </sheetData>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5C52-DDA1-415C-B067-14699C59C9C0}">
  <dimension ref="A1:I3"/>
  <sheetViews>
    <sheetView workbookViewId="0">
      <selection activeCell="A5" sqref="A5"/>
    </sheetView>
  </sheetViews>
  <sheetFormatPr baseColWidth="10" defaultRowHeight="15"/>
  <sheetData>
    <row r="1" spans="1:9" ht="23.25">
      <c r="A1" s="617" t="str">
        <f>'PAGE DE GARDE'!B19</f>
        <v>NOMMER CELLULE OU PLAGE</v>
      </c>
      <c r="B1" s="617"/>
      <c r="C1" s="617"/>
      <c r="D1" s="617"/>
      <c r="E1" s="617"/>
      <c r="F1" s="617"/>
      <c r="G1" s="617"/>
      <c r="H1" s="617"/>
      <c r="I1" s="617"/>
    </row>
    <row r="3" spans="1:9" ht="81.75" customHeight="1">
      <c r="A3" s="616" t="s">
        <v>604</v>
      </c>
      <c r="B3" s="616"/>
      <c r="C3" s="616"/>
      <c r="D3" s="616"/>
      <c r="E3" s="616"/>
      <c r="F3" s="616"/>
      <c r="G3" s="616"/>
      <c r="H3" s="616"/>
      <c r="I3" s="616"/>
    </row>
  </sheetData>
  <mergeCells count="2">
    <mergeCell ref="A1:I1"/>
    <mergeCell ref="A3:I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644BE-5CC5-4D44-A649-39E9A179D039}">
  <dimension ref="A1:I20"/>
  <sheetViews>
    <sheetView workbookViewId="0">
      <selection activeCell="A21" sqref="A21"/>
    </sheetView>
  </sheetViews>
  <sheetFormatPr baseColWidth="10" defaultRowHeight="15"/>
  <sheetData>
    <row r="1" spans="1:9" ht="23.25">
      <c r="A1" s="617" t="str">
        <f>'PAGE DE GARDE'!B20</f>
        <v>FONCTIONS DE CALCUL</v>
      </c>
      <c r="B1" s="617"/>
      <c r="C1" s="617"/>
      <c r="D1" s="617"/>
      <c r="E1" s="617"/>
      <c r="F1" s="617"/>
      <c r="G1" s="617"/>
      <c r="H1" s="617"/>
      <c r="I1" s="617"/>
    </row>
    <row r="4" spans="1:9">
      <c r="A4" t="s">
        <v>605</v>
      </c>
    </row>
    <row r="5" spans="1:9">
      <c r="A5" t="s">
        <v>606</v>
      </c>
    </row>
    <row r="6" spans="1:9">
      <c r="A6" t="s">
        <v>607</v>
      </c>
    </row>
    <row r="7" spans="1:9">
      <c r="A7" t="s">
        <v>608</v>
      </c>
    </row>
    <row r="8" spans="1:9">
      <c r="A8" t="s">
        <v>609</v>
      </c>
    </row>
    <row r="9" spans="1:9">
      <c r="A9" t="s">
        <v>610</v>
      </c>
    </row>
    <row r="10" spans="1:9">
      <c r="A10" t="s">
        <v>611</v>
      </c>
    </row>
    <row r="11" spans="1:9">
      <c r="A11" t="s">
        <v>612</v>
      </c>
    </row>
    <row r="12" spans="1:9">
      <c r="A12" t="s">
        <v>613</v>
      </c>
    </row>
    <row r="13" spans="1:9">
      <c r="A13" t="s">
        <v>614</v>
      </c>
    </row>
    <row r="14" spans="1:9">
      <c r="A14" t="s">
        <v>615</v>
      </c>
    </row>
    <row r="15" spans="1:9">
      <c r="A15" t="s">
        <v>616</v>
      </c>
    </row>
    <row r="16" spans="1:9">
      <c r="A16" t="s">
        <v>617</v>
      </c>
    </row>
    <row r="17" spans="1:1">
      <c r="A17" t="s">
        <v>618</v>
      </c>
    </row>
    <row r="18" spans="1:1">
      <c r="A18" t="s">
        <v>619</v>
      </c>
    </row>
    <row r="19" spans="1:1">
      <c r="A19" t="s">
        <v>620</v>
      </c>
    </row>
    <row r="20" spans="1:1">
      <c r="A20" t="s">
        <v>621</v>
      </c>
    </row>
  </sheetData>
  <mergeCells count="1">
    <mergeCell ref="A1:I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B719F-E5A4-4CF8-ACD7-5843AB1A567F}">
  <dimension ref="A1:I1"/>
  <sheetViews>
    <sheetView workbookViewId="0">
      <selection activeCell="D19" sqref="D19"/>
    </sheetView>
  </sheetViews>
  <sheetFormatPr baseColWidth="10" defaultRowHeight="15"/>
  <sheetData>
    <row r="1" spans="1:9" ht="23.25">
      <c r="A1" s="617" t="str">
        <f>'PAGE DE GARDE'!B21</f>
        <v>MISE EN FORME</v>
      </c>
      <c r="B1" s="617"/>
      <c r="C1" s="617"/>
      <c r="D1" s="617"/>
      <c r="E1" s="617"/>
      <c r="F1" s="617"/>
      <c r="G1" s="617"/>
      <c r="H1" s="617"/>
      <c r="I1" s="617"/>
    </row>
  </sheetData>
  <mergeCells count="1">
    <mergeCell ref="A1:I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ACF5-EAB7-41D5-9AC9-AC56E8E01CF5}">
  <dimension ref="A1:I1"/>
  <sheetViews>
    <sheetView workbookViewId="0">
      <selection activeCell="A3" sqref="A3"/>
    </sheetView>
  </sheetViews>
  <sheetFormatPr baseColWidth="10" defaultRowHeight="15"/>
  <sheetData>
    <row r="1" spans="1:9" ht="23.25">
      <c r="A1" s="617" t="str">
        <f>'PAGE DE GARDE'!B22</f>
        <v>MISE EN PAGE</v>
      </c>
      <c r="B1" s="617"/>
      <c r="C1" s="617"/>
      <c r="D1" s="617"/>
      <c r="E1" s="617"/>
      <c r="F1" s="617"/>
      <c r="G1" s="617"/>
      <c r="H1" s="617"/>
      <c r="I1" s="617"/>
    </row>
  </sheetData>
  <mergeCells count="1">
    <mergeCell ref="A1:I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5752-60A1-4DB1-B5FD-E967AFBA813D}">
  <dimension ref="A1:I1"/>
  <sheetViews>
    <sheetView workbookViewId="0">
      <selection activeCell="F11" sqref="F11"/>
    </sheetView>
  </sheetViews>
  <sheetFormatPr baseColWidth="10" defaultRowHeight="15"/>
  <sheetData>
    <row r="1" spans="1:9" ht="23.25">
      <c r="A1" s="617" t="str">
        <f>'PAGE DE GARDE'!B23</f>
        <v>PROTECTION</v>
      </c>
      <c r="B1" s="617"/>
      <c r="C1" s="617"/>
      <c r="D1" s="617"/>
      <c r="E1" s="617"/>
      <c r="F1" s="617"/>
      <c r="G1" s="617"/>
      <c r="H1" s="617"/>
      <c r="I1" s="617"/>
    </row>
  </sheetData>
  <mergeCells count="1">
    <mergeCell ref="A1:I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A0504-0C92-42EA-B5B2-B0D6465D6562}">
  <dimension ref="A1:I8"/>
  <sheetViews>
    <sheetView workbookViewId="0">
      <selection activeCell="F16" sqref="F16"/>
    </sheetView>
  </sheetViews>
  <sheetFormatPr baseColWidth="10" defaultRowHeight="15"/>
  <sheetData>
    <row r="1" spans="1:9" ht="23.25">
      <c r="A1" s="617" t="str">
        <f>'PAGE DE GARDE'!B24</f>
        <v>LIAISONS INTERNES</v>
      </c>
      <c r="B1" s="617"/>
      <c r="C1" s="617"/>
      <c r="D1" s="617"/>
      <c r="E1" s="617"/>
      <c r="F1" s="617"/>
      <c r="G1" s="617"/>
      <c r="H1" s="617"/>
      <c r="I1" s="617"/>
    </row>
    <row r="3" spans="1:9" ht="15" customHeight="1">
      <c r="A3" s="619" t="s">
        <v>623</v>
      </c>
      <c r="B3" s="619"/>
      <c r="C3" s="619"/>
      <c r="D3" s="619"/>
      <c r="E3" s="619"/>
      <c r="F3" s="619"/>
      <c r="G3" s="619"/>
      <c r="H3" s="619"/>
      <c r="I3" s="619"/>
    </row>
    <row r="4" spans="1:9">
      <c r="A4" s="619"/>
      <c r="B4" s="619"/>
      <c r="C4" s="619"/>
      <c r="D4" s="619"/>
      <c r="E4" s="619"/>
      <c r="F4" s="619"/>
      <c r="G4" s="619"/>
      <c r="H4" s="619"/>
      <c r="I4" s="619"/>
    </row>
    <row r="5" spans="1:9">
      <c r="A5" s="619"/>
      <c r="B5" s="619"/>
      <c r="C5" s="619"/>
      <c r="D5" s="619"/>
      <c r="E5" s="619"/>
      <c r="F5" s="619"/>
      <c r="G5" s="619"/>
      <c r="H5" s="619"/>
      <c r="I5" s="619"/>
    </row>
    <row r="6" spans="1:9">
      <c r="A6" s="619"/>
      <c r="B6" s="619"/>
      <c r="C6" s="619"/>
      <c r="D6" s="619"/>
      <c r="E6" s="619"/>
      <c r="F6" s="619"/>
      <c r="G6" s="619"/>
      <c r="H6" s="619"/>
      <c r="I6" s="619"/>
    </row>
    <row r="7" spans="1:9">
      <c r="A7" s="619"/>
      <c r="B7" s="619"/>
      <c r="C7" s="619"/>
      <c r="D7" s="619"/>
      <c r="E7" s="619"/>
      <c r="F7" s="619"/>
      <c r="G7" s="619"/>
      <c r="H7" s="619"/>
      <c r="I7" s="619"/>
    </row>
    <row r="8" spans="1:9">
      <c r="A8" s="619"/>
      <c r="B8" s="619"/>
      <c r="C8" s="619"/>
      <c r="D8" s="619"/>
      <c r="E8" s="619"/>
      <c r="F8" s="619"/>
      <c r="G8" s="619"/>
      <c r="H8" s="619"/>
      <c r="I8" s="619"/>
    </row>
  </sheetData>
  <mergeCells count="2">
    <mergeCell ref="A1:I1"/>
    <mergeCell ref="A3:I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0220-AC15-498D-8528-E1EFA65918FD}">
  <dimension ref="A1:I4"/>
  <sheetViews>
    <sheetView workbookViewId="0">
      <selection activeCell="F13" sqref="F13"/>
    </sheetView>
  </sheetViews>
  <sheetFormatPr baseColWidth="10" defaultRowHeight="15"/>
  <sheetData>
    <row r="1" spans="1:9" ht="23.25">
      <c r="A1" s="617" t="str">
        <f>'PAGE DE GARDE'!B25</f>
        <v>LIAISONS EXTERNES</v>
      </c>
      <c r="B1" s="617"/>
      <c r="C1" s="617"/>
      <c r="D1" s="617"/>
      <c r="E1" s="617"/>
      <c r="F1" s="617"/>
      <c r="G1" s="617"/>
      <c r="H1" s="617"/>
      <c r="I1" s="617"/>
    </row>
    <row r="4" spans="1:9" ht="95.25" customHeight="1">
      <c r="A4" s="616" t="s">
        <v>624</v>
      </c>
      <c r="B4" s="616"/>
      <c r="C4" s="616"/>
      <c r="D4" s="616"/>
      <c r="E4" s="616"/>
      <c r="F4" s="616"/>
      <c r="G4" s="616"/>
      <c r="H4" s="616"/>
      <c r="I4" s="616"/>
    </row>
  </sheetData>
  <mergeCells count="2">
    <mergeCell ref="A1:I1"/>
    <mergeCell ref="A4:I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CEBA-493F-4AB2-A4CA-483A1BE0E5BB}">
  <dimension ref="A1:I4"/>
  <sheetViews>
    <sheetView workbookViewId="0">
      <selection activeCell="A5" sqref="A5"/>
    </sheetView>
  </sheetViews>
  <sheetFormatPr baseColWidth="10" defaultRowHeight="15"/>
  <sheetData>
    <row r="1" spans="1:9" ht="23.25">
      <c r="A1" s="617" t="str">
        <f>'PAGE DE GARDE'!B26</f>
        <v>CONSOLIDATIONS</v>
      </c>
      <c r="B1" s="617"/>
      <c r="C1" s="617"/>
      <c r="D1" s="617"/>
      <c r="E1" s="617"/>
      <c r="F1" s="617"/>
      <c r="G1" s="617"/>
      <c r="H1" s="617"/>
      <c r="I1" s="617"/>
    </row>
    <row r="4" spans="1:9" ht="252.75" customHeight="1">
      <c r="A4" s="620" t="s">
        <v>625</v>
      </c>
      <c r="B4" s="620"/>
      <c r="C4" s="620"/>
      <c r="D4" s="620"/>
      <c r="E4" s="620"/>
      <c r="F4" s="620"/>
      <c r="G4" s="620"/>
      <c r="H4" s="620"/>
      <c r="I4" s="620"/>
    </row>
  </sheetData>
  <mergeCells count="2">
    <mergeCell ref="A1:I1"/>
    <mergeCell ref="A4: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32D1-45B0-405C-A14E-01C0920E1A20}">
  <dimension ref="A1:I17"/>
  <sheetViews>
    <sheetView workbookViewId="0">
      <selection sqref="A1:I1"/>
    </sheetView>
  </sheetViews>
  <sheetFormatPr baseColWidth="10" defaultRowHeight="15"/>
  <sheetData>
    <row r="1" spans="1:9" ht="23.25">
      <c r="A1" s="617" t="str">
        <f>+'PAGE DE GARDE'!B9</f>
        <v>PRINCIPE DE BASE</v>
      </c>
      <c r="B1" s="617"/>
      <c r="C1" s="617"/>
      <c r="D1" s="617"/>
      <c r="E1" s="617"/>
      <c r="F1" s="617"/>
      <c r="G1" s="617"/>
      <c r="H1" s="617"/>
      <c r="I1" s="617"/>
    </row>
    <row r="3" spans="1:9" ht="103.5" customHeight="1">
      <c r="A3" s="616" t="s">
        <v>534</v>
      </c>
      <c r="B3" s="616"/>
      <c r="C3" s="616"/>
      <c r="D3" s="616"/>
      <c r="E3" s="616"/>
      <c r="F3" s="616"/>
      <c r="G3" s="616"/>
      <c r="H3" s="616"/>
      <c r="I3" s="616"/>
    </row>
    <row r="5" spans="1:9">
      <c r="A5" t="s">
        <v>535</v>
      </c>
    </row>
    <row r="7" spans="1:9">
      <c r="B7" t="s">
        <v>536</v>
      </c>
    </row>
    <row r="8" spans="1:9">
      <c r="B8" t="s">
        <v>537</v>
      </c>
    </row>
    <row r="9" spans="1:9">
      <c r="B9" t="s">
        <v>538</v>
      </c>
    </row>
    <row r="10" spans="1:9">
      <c r="B10" t="s">
        <v>539</v>
      </c>
    </row>
    <row r="11" spans="1:9">
      <c r="B11" t="s">
        <v>546</v>
      </c>
    </row>
    <row r="12" spans="1:9">
      <c r="B12" t="s">
        <v>540</v>
      </c>
    </row>
    <row r="13" spans="1:9">
      <c r="B13" t="s">
        <v>541</v>
      </c>
    </row>
    <row r="14" spans="1:9">
      <c r="B14" t="s">
        <v>542</v>
      </c>
    </row>
    <row r="15" spans="1:9">
      <c r="B15" t="s">
        <v>543</v>
      </c>
    </row>
    <row r="16" spans="1:9">
      <c r="B16" t="s">
        <v>544</v>
      </c>
    </row>
    <row r="17" spans="2:2">
      <c r="B17" t="s">
        <v>545</v>
      </c>
    </row>
  </sheetData>
  <mergeCells count="2">
    <mergeCell ref="A3:I3"/>
    <mergeCell ref="A1:I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5109-F976-4CA0-8859-2418861C2138}">
  <dimension ref="A1:I1"/>
  <sheetViews>
    <sheetView workbookViewId="0">
      <selection sqref="A1:I1"/>
    </sheetView>
  </sheetViews>
  <sheetFormatPr baseColWidth="10" defaultRowHeight="15"/>
  <sheetData>
    <row r="1" spans="1:9" ht="23.25">
      <c r="A1" s="617" t="str">
        <f>'PAGE DE GARDE'!B27</f>
        <v>LES GRAPHIQUES</v>
      </c>
      <c r="B1" s="617"/>
      <c r="C1" s="617"/>
      <c r="D1" s="617"/>
      <c r="E1" s="617"/>
      <c r="F1" s="617"/>
      <c r="G1" s="617"/>
      <c r="H1" s="617"/>
      <c r="I1" s="617"/>
    </row>
  </sheetData>
  <mergeCells count="1">
    <mergeCell ref="A1:I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A7"/>
  <sheetViews>
    <sheetView workbookViewId="0"/>
  </sheetViews>
  <sheetFormatPr baseColWidth="10" defaultRowHeight="15"/>
  <sheetData>
    <row r="3" spans="1:1">
      <c r="A3" s="29"/>
    </row>
    <row r="4" spans="1:1">
      <c r="A4" s="29"/>
    </row>
    <row r="5" spans="1:1">
      <c r="A5" s="29"/>
    </row>
    <row r="6" spans="1:1">
      <c r="A6" s="29"/>
    </row>
    <row r="7" spans="1:1">
      <c r="A7" s="2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2"/>
  <sheetViews>
    <sheetView workbookViewId="0"/>
  </sheetViews>
  <sheetFormatPr baseColWidth="10" defaultRowHeight="15"/>
  <sheetData>
    <row r="42" spans="1:1">
      <c r="A42" s="30"/>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0"/>
  <sheetViews>
    <sheetView workbookViewId="0"/>
  </sheetViews>
  <sheetFormatPr baseColWidth="10" defaultRowHeight="15"/>
  <sheetData>
    <row r="40" spans="1:1">
      <c r="A40" s="30"/>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7"/>
  <sheetViews>
    <sheetView topLeftCell="A7" zoomScale="130" zoomScaleNormal="130" workbookViewId="0"/>
  </sheetViews>
  <sheetFormatPr baseColWidth="10" defaultRowHeight="15"/>
  <sheetData>
    <row r="47" spans="1:1">
      <c r="A47" s="30"/>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0"/>
  <sheetViews>
    <sheetView workbookViewId="0"/>
  </sheetViews>
  <sheetFormatPr baseColWidth="10" defaultRowHeight="15"/>
  <sheetData>
    <row r="40" spans="1:1">
      <c r="A40" s="30"/>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8"/>
  <sheetViews>
    <sheetView workbookViewId="0"/>
  </sheetViews>
  <sheetFormatPr baseColWidth="10" defaultRowHeight="15"/>
  <sheetData>
    <row r="38" spans="1:1">
      <c r="A38" s="30"/>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2"/>
  <sheetViews>
    <sheetView workbookViewId="0"/>
  </sheetViews>
  <sheetFormatPr baseColWidth="10" defaultRowHeight="15"/>
  <sheetData>
    <row r="42" spans="1:1">
      <c r="A42" s="30"/>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43"/>
  <sheetViews>
    <sheetView workbookViewId="0"/>
  </sheetViews>
  <sheetFormatPr baseColWidth="10" defaultRowHeight="15"/>
  <sheetData>
    <row r="43" spans="1:1">
      <c r="A43" s="3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28BB-EE7F-4ECE-888D-1A4E81E6F4CB}">
  <dimension ref="A1:I13"/>
  <sheetViews>
    <sheetView workbookViewId="0">
      <selection activeCell="J15" sqref="J15"/>
    </sheetView>
  </sheetViews>
  <sheetFormatPr baseColWidth="10" defaultRowHeight="15"/>
  <sheetData>
    <row r="1" spans="1:9" ht="23.25">
      <c r="A1" s="617" t="str">
        <f>'PAGE DE GARDE'!B10</f>
        <v>DEPLACEMENT DANS UNE FEUILLE</v>
      </c>
      <c r="B1" s="617"/>
      <c r="C1" s="617"/>
      <c r="D1" s="617"/>
      <c r="E1" s="617"/>
      <c r="F1" s="617"/>
      <c r="G1" s="617"/>
      <c r="H1" s="617"/>
      <c r="I1" s="617"/>
    </row>
    <row r="13" spans="1:9" ht="89.25" customHeight="1">
      <c r="A13" s="618" t="s">
        <v>547</v>
      </c>
      <c r="B13" s="618"/>
      <c r="C13" s="618"/>
      <c r="D13" s="618"/>
      <c r="E13" s="618"/>
      <c r="F13" s="618"/>
      <c r="G13" s="618"/>
      <c r="H13" s="618"/>
      <c r="I13" s="618"/>
    </row>
  </sheetData>
  <mergeCells count="2">
    <mergeCell ref="A13:I13"/>
    <mergeCell ref="A1:I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0"/>
  <sheetViews>
    <sheetView workbookViewId="0"/>
  </sheetViews>
  <sheetFormatPr baseColWidth="10" defaultRowHeight="15"/>
  <cols>
    <col min="1" max="4" width="16.5703125" customWidth="1"/>
    <col min="5" max="5" width="12.140625" customWidth="1"/>
    <col min="6" max="6" width="12.85546875" style="4" customWidth="1"/>
  </cols>
  <sheetData>
    <row r="1" spans="1:6" ht="19.5" thickBot="1">
      <c r="A1" s="1" t="s">
        <v>0</v>
      </c>
      <c r="B1" s="2"/>
      <c r="C1" s="2"/>
      <c r="D1" s="3"/>
      <c r="E1" s="3"/>
    </row>
    <row r="2" spans="1:6" ht="33" customHeight="1" thickTop="1" thickBot="1">
      <c r="A2" s="5"/>
      <c r="B2" s="6"/>
      <c r="C2" s="7"/>
      <c r="D2" s="7"/>
      <c r="E2" s="5"/>
      <c r="F2" s="5"/>
    </row>
    <row r="3" spans="1:6" ht="23.25" customHeight="1" thickBot="1">
      <c r="A3" s="8" t="s">
        <v>1</v>
      </c>
      <c r="B3" s="9"/>
      <c r="C3" s="9"/>
      <c r="D3" s="9"/>
      <c r="E3" s="9"/>
      <c r="F3" s="9"/>
    </row>
    <row r="4" spans="1:6" ht="15.75">
      <c r="A4" s="5"/>
      <c r="B4" s="5"/>
      <c r="C4" s="5"/>
      <c r="D4" s="5"/>
      <c r="E4" s="5"/>
      <c r="F4" s="5"/>
    </row>
    <row r="5" spans="1:6" ht="31.5">
      <c r="A5" s="24" t="s">
        <v>2</v>
      </c>
      <c r="B5" s="24" t="s">
        <v>3</v>
      </c>
      <c r="C5" s="24" t="s">
        <v>4</v>
      </c>
      <c r="D5" s="24" t="s">
        <v>5</v>
      </c>
      <c r="E5" s="24" t="s">
        <v>6</v>
      </c>
      <c r="F5" s="24" t="s">
        <v>16</v>
      </c>
    </row>
    <row r="6" spans="1:6" ht="15.75">
      <c r="A6" s="10">
        <v>42045</v>
      </c>
      <c r="B6" s="10">
        <v>42050</v>
      </c>
      <c r="C6" s="25"/>
      <c r="D6" s="26">
        <v>19.5</v>
      </c>
      <c r="E6" s="26">
        <v>3</v>
      </c>
      <c r="F6" s="27"/>
    </row>
    <row r="7" spans="1:6" ht="15.75">
      <c r="A7" s="10">
        <v>42047</v>
      </c>
      <c r="B7" s="10">
        <v>42048</v>
      </c>
      <c r="C7" s="25"/>
      <c r="D7" s="26">
        <v>31.5</v>
      </c>
      <c r="E7" s="26"/>
      <c r="F7" s="27"/>
    </row>
    <row r="8" spans="1:6" ht="15.75">
      <c r="A8" s="10">
        <v>42048</v>
      </c>
      <c r="B8" s="10">
        <v>42051</v>
      </c>
      <c r="C8" s="25"/>
      <c r="D8" s="26">
        <v>19.5</v>
      </c>
      <c r="E8" s="26">
        <v>3</v>
      </c>
      <c r="F8" s="27"/>
    </row>
    <row r="9" spans="1:6" ht="15.75">
      <c r="A9" s="10">
        <v>42050</v>
      </c>
      <c r="B9" s="10">
        <v>42063</v>
      </c>
      <c r="C9" s="25"/>
      <c r="D9" s="26">
        <v>23</v>
      </c>
      <c r="E9" s="26">
        <v>6.75</v>
      </c>
      <c r="F9" s="27"/>
    </row>
    <row r="10" spans="1:6" ht="33" customHeight="1" thickBot="1">
      <c r="B10" s="10"/>
      <c r="C10" s="10"/>
      <c r="D10" s="10"/>
      <c r="F10"/>
    </row>
    <row r="11" spans="1:6" ht="15.75">
      <c r="A11" s="11" t="s">
        <v>7</v>
      </c>
      <c r="B11" s="12"/>
      <c r="C11" s="21"/>
      <c r="D11" s="13"/>
      <c r="E11" s="13"/>
      <c r="F11" s="13"/>
    </row>
    <row r="12" spans="1:6" ht="15.75">
      <c r="A12" s="14" t="s">
        <v>8</v>
      </c>
      <c r="B12" s="15"/>
      <c r="C12" s="22"/>
      <c r="D12" s="4"/>
      <c r="E12" s="4"/>
    </row>
    <row r="13" spans="1:6" ht="16.5" thickBot="1">
      <c r="A13" s="16" t="s">
        <v>9</v>
      </c>
      <c r="B13" s="17"/>
      <c r="C13" s="23"/>
      <c r="D13" s="4"/>
      <c r="E13" s="4"/>
    </row>
    <row r="15" spans="1:6">
      <c r="B15" s="18" t="s">
        <v>10</v>
      </c>
      <c r="D15" s="19"/>
      <c r="F15" s="18" t="s">
        <v>18</v>
      </c>
    </row>
    <row r="16" spans="1:6">
      <c r="A16" s="20" t="s">
        <v>11</v>
      </c>
      <c r="B16" s="19" t="s">
        <v>12</v>
      </c>
      <c r="F16" s="19" t="s">
        <v>19</v>
      </c>
    </row>
    <row r="17" spans="1:6">
      <c r="A17" s="20" t="s">
        <v>11</v>
      </c>
      <c r="B17" s="19" t="s">
        <v>17</v>
      </c>
      <c r="F17" s="19" t="s">
        <v>20</v>
      </c>
    </row>
    <row r="18" spans="1:6">
      <c r="A18" s="20" t="s">
        <v>11</v>
      </c>
      <c r="B18" s="19" t="s">
        <v>13</v>
      </c>
      <c r="F18" s="19" t="s">
        <v>21</v>
      </c>
    </row>
    <row r="19" spans="1:6">
      <c r="A19" s="20" t="s">
        <v>11</v>
      </c>
      <c r="B19" s="19" t="s">
        <v>14</v>
      </c>
      <c r="F19" s="19" t="s">
        <v>22</v>
      </c>
    </row>
    <row r="20" spans="1:6">
      <c r="A20" s="20" t="s">
        <v>11</v>
      </c>
      <c r="B20" s="19" t="s">
        <v>15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9"/>
  <sheetViews>
    <sheetView workbookViewId="0"/>
  </sheetViews>
  <sheetFormatPr baseColWidth="10" defaultRowHeight="15"/>
  <cols>
    <col min="1" max="1" width="25.7109375" customWidth="1"/>
    <col min="2" max="3" width="13" bestFit="1" customWidth="1"/>
    <col min="257" max="257" width="25.7109375" customWidth="1"/>
    <col min="258" max="259" width="13" bestFit="1" customWidth="1"/>
    <col min="513" max="513" width="25.7109375" customWidth="1"/>
    <col min="514" max="515" width="13" bestFit="1" customWidth="1"/>
    <col min="769" max="769" width="25.7109375" customWidth="1"/>
    <col min="770" max="771" width="13" bestFit="1" customWidth="1"/>
    <col min="1025" max="1025" width="25.7109375" customWidth="1"/>
    <col min="1026" max="1027" width="13" bestFit="1" customWidth="1"/>
    <col min="1281" max="1281" width="25.7109375" customWidth="1"/>
    <col min="1282" max="1283" width="13" bestFit="1" customWidth="1"/>
    <col min="1537" max="1537" width="25.7109375" customWidth="1"/>
    <col min="1538" max="1539" width="13" bestFit="1" customWidth="1"/>
    <col min="1793" max="1793" width="25.7109375" customWidth="1"/>
    <col min="1794" max="1795" width="13" bestFit="1" customWidth="1"/>
    <col min="2049" max="2049" width="25.7109375" customWidth="1"/>
    <col min="2050" max="2051" width="13" bestFit="1" customWidth="1"/>
    <col min="2305" max="2305" width="25.7109375" customWidth="1"/>
    <col min="2306" max="2307" width="13" bestFit="1" customWidth="1"/>
    <col min="2561" max="2561" width="25.7109375" customWidth="1"/>
    <col min="2562" max="2563" width="13" bestFit="1" customWidth="1"/>
    <col min="2817" max="2817" width="25.7109375" customWidth="1"/>
    <col min="2818" max="2819" width="13" bestFit="1" customWidth="1"/>
    <col min="3073" max="3073" width="25.7109375" customWidth="1"/>
    <col min="3074" max="3075" width="13" bestFit="1" customWidth="1"/>
    <col min="3329" max="3329" width="25.7109375" customWidth="1"/>
    <col min="3330" max="3331" width="13" bestFit="1" customWidth="1"/>
    <col min="3585" max="3585" width="25.7109375" customWidth="1"/>
    <col min="3586" max="3587" width="13" bestFit="1" customWidth="1"/>
    <col min="3841" max="3841" width="25.7109375" customWidth="1"/>
    <col min="3842" max="3843" width="13" bestFit="1" customWidth="1"/>
    <col min="4097" max="4097" width="25.7109375" customWidth="1"/>
    <col min="4098" max="4099" width="13" bestFit="1" customWidth="1"/>
    <col min="4353" max="4353" width="25.7109375" customWidth="1"/>
    <col min="4354" max="4355" width="13" bestFit="1" customWidth="1"/>
    <col min="4609" max="4609" width="25.7109375" customWidth="1"/>
    <col min="4610" max="4611" width="13" bestFit="1" customWidth="1"/>
    <col min="4865" max="4865" width="25.7109375" customWidth="1"/>
    <col min="4866" max="4867" width="13" bestFit="1" customWidth="1"/>
    <col min="5121" max="5121" width="25.7109375" customWidth="1"/>
    <col min="5122" max="5123" width="13" bestFit="1" customWidth="1"/>
    <col min="5377" max="5377" width="25.7109375" customWidth="1"/>
    <col min="5378" max="5379" width="13" bestFit="1" customWidth="1"/>
    <col min="5633" max="5633" width="25.7109375" customWidth="1"/>
    <col min="5634" max="5635" width="13" bestFit="1" customWidth="1"/>
    <col min="5889" max="5889" width="25.7109375" customWidth="1"/>
    <col min="5890" max="5891" width="13" bestFit="1" customWidth="1"/>
    <col min="6145" max="6145" width="25.7109375" customWidth="1"/>
    <col min="6146" max="6147" width="13" bestFit="1" customWidth="1"/>
    <col min="6401" max="6401" width="25.7109375" customWidth="1"/>
    <col min="6402" max="6403" width="13" bestFit="1" customWidth="1"/>
    <col min="6657" max="6657" width="25.7109375" customWidth="1"/>
    <col min="6658" max="6659" width="13" bestFit="1" customWidth="1"/>
    <col min="6913" max="6913" width="25.7109375" customWidth="1"/>
    <col min="6914" max="6915" width="13" bestFit="1" customWidth="1"/>
    <col min="7169" max="7169" width="25.7109375" customWidth="1"/>
    <col min="7170" max="7171" width="13" bestFit="1" customWidth="1"/>
    <col min="7425" max="7425" width="25.7109375" customWidth="1"/>
    <col min="7426" max="7427" width="13" bestFit="1" customWidth="1"/>
    <col min="7681" max="7681" width="25.7109375" customWidth="1"/>
    <col min="7682" max="7683" width="13" bestFit="1" customWidth="1"/>
    <col min="7937" max="7937" width="25.7109375" customWidth="1"/>
    <col min="7938" max="7939" width="13" bestFit="1" customWidth="1"/>
    <col min="8193" max="8193" width="25.7109375" customWidth="1"/>
    <col min="8194" max="8195" width="13" bestFit="1" customWidth="1"/>
    <col min="8449" max="8449" width="25.7109375" customWidth="1"/>
    <col min="8450" max="8451" width="13" bestFit="1" customWidth="1"/>
    <col min="8705" max="8705" width="25.7109375" customWidth="1"/>
    <col min="8706" max="8707" width="13" bestFit="1" customWidth="1"/>
    <col min="8961" max="8961" width="25.7109375" customWidth="1"/>
    <col min="8962" max="8963" width="13" bestFit="1" customWidth="1"/>
    <col min="9217" max="9217" width="25.7109375" customWidth="1"/>
    <col min="9218" max="9219" width="13" bestFit="1" customWidth="1"/>
    <col min="9473" max="9473" width="25.7109375" customWidth="1"/>
    <col min="9474" max="9475" width="13" bestFit="1" customWidth="1"/>
    <col min="9729" max="9729" width="25.7109375" customWidth="1"/>
    <col min="9730" max="9731" width="13" bestFit="1" customWidth="1"/>
    <col min="9985" max="9985" width="25.7109375" customWidth="1"/>
    <col min="9986" max="9987" width="13" bestFit="1" customWidth="1"/>
    <col min="10241" max="10241" width="25.7109375" customWidth="1"/>
    <col min="10242" max="10243" width="13" bestFit="1" customWidth="1"/>
    <col min="10497" max="10497" width="25.7109375" customWidth="1"/>
    <col min="10498" max="10499" width="13" bestFit="1" customWidth="1"/>
    <col min="10753" max="10753" width="25.7109375" customWidth="1"/>
    <col min="10754" max="10755" width="13" bestFit="1" customWidth="1"/>
    <col min="11009" max="11009" width="25.7109375" customWidth="1"/>
    <col min="11010" max="11011" width="13" bestFit="1" customWidth="1"/>
    <col min="11265" max="11265" width="25.7109375" customWidth="1"/>
    <col min="11266" max="11267" width="13" bestFit="1" customWidth="1"/>
    <col min="11521" max="11521" width="25.7109375" customWidth="1"/>
    <col min="11522" max="11523" width="13" bestFit="1" customWidth="1"/>
    <col min="11777" max="11777" width="25.7109375" customWidth="1"/>
    <col min="11778" max="11779" width="13" bestFit="1" customWidth="1"/>
    <col min="12033" max="12033" width="25.7109375" customWidth="1"/>
    <col min="12034" max="12035" width="13" bestFit="1" customWidth="1"/>
    <col min="12289" max="12289" width="25.7109375" customWidth="1"/>
    <col min="12290" max="12291" width="13" bestFit="1" customWidth="1"/>
    <col min="12545" max="12545" width="25.7109375" customWidth="1"/>
    <col min="12546" max="12547" width="13" bestFit="1" customWidth="1"/>
    <col min="12801" max="12801" width="25.7109375" customWidth="1"/>
    <col min="12802" max="12803" width="13" bestFit="1" customWidth="1"/>
    <col min="13057" max="13057" width="25.7109375" customWidth="1"/>
    <col min="13058" max="13059" width="13" bestFit="1" customWidth="1"/>
    <col min="13313" max="13313" width="25.7109375" customWidth="1"/>
    <col min="13314" max="13315" width="13" bestFit="1" customWidth="1"/>
    <col min="13569" max="13569" width="25.7109375" customWidth="1"/>
    <col min="13570" max="13571" width="13" bestFit="1" customWidth="1"/>
    <col min="13825" max="13825" width="25.7109375" customWidth="1"/>
    <col min="13826" max="13827" width="13" bestFit="1" customWidth="1"/>
    <col min="14081" max="14081" width="25.7109375" customWidth="1"/>
    <col min="14082" max="14083" width="13" bestFit="1" customWidth="1"/>
    <col min="14337" max="14337" width="25.7109375" customWidth="1"/>
    <col min="14338" max="14339" width="13" bestFit="1" customWidth="1"/>
    <col min="14593" max="14593" width="25.7109375" customWidth="1"/>
    <col min="14594" max="14595" width="13" bestFit="1" customWidth="1"/>
    <col min="14849" max="14849" width="25.7109375" customWidth="1"/>
    <col min="14850" max="14851" width="13" bestFit="1" customWidth="1"/>
    <col min="15105" max="15105" width="25.7109375" customWidth="1"/>
    <col min="15106" max="15107" width="13" bestFit="1" customWidth="1"/>
    <col min="15361" max="15361" width="25.7109375" customWidth="1"/>
    <col min="15362" max="15363" width="13" bestFit="1" customWidth="1"/>
    <col min="15617" max="15617" width="25.7109375" customWidth="1"/>
    <col min="15618" max="15619" width="13" bestFit="1" customWidth="1"/>
    <col min="15873" max="15873" width="25.7109375" customWidth="1"/>
    <col min="15874" max="15875" width="13" bestFit="1" customWidth="1"/>
    <col min="16129" max="16129" width="25.7109375" customWidth="1"/>
    <col min="16130" max="16131" width="13" bestFit="1" customWidth="1"/>
  </cols>
  <sheetData>
    <row r="1" spans="1:5">
      <c r="A1" t="s">
        <v>46</v>
      </c>
    </row>
    <row r="2" spans="1:5">
      <c r="B2" t="s">
        <v>47</v>
      </c>
    </row>
    <row r="3" spans="1:5">
      <c r="B3" t="s">
        <v>48</v>
      </c>
    </row>
    <row r="5" spans="1:5">
      <c r="B5" t="s">
        <v>23</v>
      </c>
      <c r="C5" t="s">
        <v>24</v>
      </c>
      <c r="D5" t="s">
        <v>25</v>
      </c>
      <c r="E5" t="s">
        <v>26</v>
      </c>
    </row>
    <row r="6" spans="1:5">
      <c r="A6" t="s">
        <v>27</v>
      </c>
    </row>
    <row r="7" spans="1:5">
      <c r="A7" t="s">
        <v>28</v>
      </c>
      <c r="B7" s="31">
        <v>13200</v>
      </c>
      <c r="C7" s="31">
        <v>13600</v>
      </c>
      <c r="E7" s="31"/>
    </row>
    <row r="8" spans="1:5">
      <c r="A8" t="s">
        <v>29</v>
      </c>
      <c r="B8" s="31">
        <v>9000</v>
      </c>
      <c r="C8" s="31">
        <v>9200</v>
      </c>
      <c r="E8" s="31"/>
    </row>
    <row r="9" spans="1:5">
      <c r="A9" t="s">
        <v>30</v>
      </c>
      <c r="B9" s="31">
        <v>700</v>
      </c>
      <c r="C9" s="31">
        <v>700</v>
      </c>
      <c r="E9" s="31"/>
    </row>
    <row r="10" spans="1:5">
      <c r="A10" s="32" t="s">
        <v>31</v>
      </c>
      <c r="B10" s="31"/>
      <c r="C10" s="31"/>
      <c r="E10" s="31"/>
    </row>
    <row r="11" spans="1:5">
      <c r="A11" t="s">
        <v>32</v>
      </c>
      <c r="B11" s="31"/>
      <c r="C11" s="31"/>
      <c r="E11" s="31"/>
    </row>
    <row r="12" spans="1:5">
      <c r="A12" t="s">
        <v>33</v>
      </c>
      <c r="B12" s="31">
        <v>4200</v>
      </c>
      <c r="C12" s="31">
        <v>4200</v>
      </c>
      <c r="E12" s="31"/>
    </row>
    <row r="13" spans="1:5">
      <c r="A13" t="s">
        <v>34</v>
      </c>
      <c r="B13" s="31">
        <v>3500</v>
      </c>
      <c r="C13" s="31">
        <v>3500</v>
      </c>
      <c r="E13" s="31"/>
    </row>
    <row r="14" spans="1:5">
      <c r="A14" t="s">
        <v>35</v>
      </c>
      <c r="B14" s="31">
        <v>1950</v>
      </c>
      <c r="C14" s="31">
        <v>1950</v>
      </c>
      <c r="E14" s="31"/>
    </row>
    <row r="15" spans="1:5">
      <c r="A15" t="s">
        <v>36</v>
      </c>
      <c r="B15" s="31"/>
      <c r="C15" s="31">
        <v>570</v>
      </c>
      <c r="E15" s="31"/>
    </row>
    <row r="16" spans="1:5">
      <c r="A16" t="s">
        <v>37</v>
      </c>
      <c r="B16" s="31">
        <v>1250</v>
      </c>
      <c r="C16" s="31">
        <v>1100</v>
      </c>
      <c r="E16" s="31"/>
    </row>
    <row r="17" spans="1:5">
      <c r="A17" t="s">
        <v>38</v>
      </c>
      <c r="B17" s="31">
        <v>550</v>
      </c>
      <c r="C17" s="31">
        <v>680</v>
      </c>
      <c r="E17" s="31"/>
    </row>
    <row r="18" spans="1:5">
      <c r="A18" t="s">
        <v>39</v>
      </c>
      <c r="B18" s="31">
        <v>1000</v>
      </c>
      <c r="C18" s="31"/>
      <c r="E18" s="31"/>
    </row>
    <row r="19" spans="1:5">
      <c r="A19" t="s">
        <v>40</v>
      </c>
      <c r="B19" s="31">
        <v>1280</v>
      </c>
      <c r="C19" s="31">
        <v>1300</v>
      </c>
      <c r="E19" s="31"/>
    </row>
    <row r="20" spans="1:5">
      <c r="A20" t="s">
        <v>41</v>
      </c>
      <c r="B20" s="31">
        <v>6200</v>
      </c>
      <c r="C20" s="31">
        <v>7000</v>
      </c>
      <c r="E20" s="31"/>
    </row>
    <row r="21" spans="1:5">
      <c r="A21" t="s">
        <v>42</v>
      </c>
      <c r="B21" s="31"/>
      <c r="C21" s="31">
        <v>700</v>
      </c>
      <c r="E21" s="31"/>
    </row>
    <row r="22" spans="1:5">
      <c r="A22" t="s">
        <v>43</v>
      </c>
      <c r="B22" s="31">
        <v>900</v>
      </c>
      <c r="C22" s="31">
        <v>850</v>
      </c>
      <c r="E22" s="31"/>
    </row>
    <row r="23" spans="1:5">
      <c r="A23" t="s">
        <v>44</v>
      </c>
      <c r="B23" s="31">
        <v>800</v>
      </c>
      <c r="C23" s="31">
        <v>850</v>
      </c>
      <c r="E23" s="31"/>
    </row>
    <row r="24" spans="1:5">
      <c r="A24" s="32" t="s">
        <v>45</v>
      </c>
      <c r="B24" s="31"/>
      <c r="C24" s="31"/>
      <c r="E24" s="31"/>
    </row>
    <row r="26" spans="1:5">
      <c r="A26" s="32" t="s">
        <v>173</v>
      </c>
    </row>
    <row r="27" spans="1:5">
      <c r="A27" s="32" t="s">
        <v>174</v>
      </c>
    </row>
    <row r="28" spans="1:5">
      <c r="A28" s="32" t="s">
        <v>175</v>
      </c>
    </row>
    <row r="29" spans="1:5">
      <c r="A29" s="32" t="s">
        <v>176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5"/>
  <sheetViews>
    <sheetView workbookViewId="0">
      <selection sqref="A1:G1"/>
    </sheetView>
  </sheetViews>
  <sheetFormatPr baseColWidth="10" defaultRowHeight="15"/>
  <cols>
    <col min="1" max="1" width="11.85546875" customWidth="1"/>
    <col min="2" max="2" width="16.42578125" customWidth="1"/>
    <col min="3" max="3" width="9.85546875" customWidth="1"/>
    <col min="4" max="4" width="15" customWidth="1"/>
    <col min="5" max="5" width="12.140625" customWidth="1"/>
    <col min="6" max="6" width="10.42578125" customWidth="1"/>
    <col min="7" max="7" width="11.28515625" customWidth="1"/>
  </cols>
  <sheetData>
    <row r="1" spans="1:7" ht="23.25">
      <c r="A1" s="621" t="s">
        <v>50</v>
      </c>
      <c r="B1" s="622"/>
      <c r="C1" s="622"/>
      <c r="D1" s="622"/>
      <c r="E1" s="622"/>
      <c r="F1" s="622"/>
      <c r="G1" s="623"/>
    </row>
    <row r="3" spans="1:7">
      <c r="A3" s="33" t="s">
        <v>51</v>
      </c>
      <c r="B3" s="34"/>
      <c r="C3" s="34"/>
      <c r="D3" s="34"/>
      <c r="E3" s="34"/>
      <c r="F3" s="33" t="s">
        <v>52</v>
      </c>
      <c r="G3" s="35">
        <v>0.19600000000000001</v>
      </c>
    </row>
    <row r="4" spans="1:7">
      <c r="A4" s="36"/>
      <c r="B4" s="36"/>
      <c r="C4" s="36"/>
      <c r="D4" s="36"/>
      <c r="E4" s="36"/>
      <c r="F4" s="36"/>
    </row>
    <row r="5" spans="1:7" ht="38.25">
      <c r="A5" s="37" t="s">
        <v>53</v>
      </c>
      <c r="B5" s="37" t="s">
        <v>54</v>
      </c>
      <c r="C5" s="37" t="s">
        <v>55</v>
      </c>
      <c r="D5" s="37" t="s">
        <v>56</v>
      </c>
      <c r="E5" s="37" t="s">
        <v>57</v>
      </c>
      <c r="F5" s="37" t="s">
        <v>58</v>
      </c>
      <c r="G5" s="37" t="s">
        <v>59</v>
      </c>
    </row>
    <row r="6" spans="1:7">
      <c r="A6" s="38" t="s">
        <v>60</v>
      </c>
      <c r="B6" s="38">
        <v>10</v>
      </c>
      <c r="C6" s="39">
        <v>65</v>
      </c>
      <c r="D6" s="40">
        <v>23</v>
      </c>
      <c r="E6" s="41"/>
      <c r="F6" s="41"/>
      <c r="G6" s="42"/>
    </row>
    <row r="7" spans="1:7">
      <c r="A7" s="38" t="s">
        <v>61</v>
      </c>
      <c r="B7" s="38">
        <v>3</v>
      </c>
      <c r="C7" s="39">
        <v>90</v>
      </c>
      <c r="D7" s="40">
        <v>17.5</v>
      </c>
      <c r="E7" s="41"/>
      <c r="F7" s="41"/>
      <c r="G7" s="42"/>
    </row>
    <row r="8" spans="1:7">
      <c r="A8" s="38" t="s">
        <v>62</v>
      </c>
      <c r="B8" s="38">
        <v>7</v>
      </c>
      <c r="C8" s="39">
        <v>75</v>
      </c>
      <c r="D8" s="40">
        <v>30</v>
      </c>
      <c r="E8" s="41"/>
      <c r="F8" s="41"/>
      <c r="G8" s="42"/>
    </row>
    <row r="9" spans="1:7">
      <c r="A9" s="38" t="s">
        <v>63</v>
      </c>
      <c r="B9" s="38">
        <v>13</v>
      </c>
      <c r="C9" s="39">
        <v>65</v>
      </c>
      <c r="D9" s="40">
        <v>15.2</v>
      </c>
      <c r="E9" s="43"/>
      <c r="F9" s="41"/>
      <c r="G9" s="42"/>
    </row>
    <row r="10" spans="1:7">
      <c r="A10" s="44"/>
      <c r="B10" s="44"/>
      <c r="C10" s="44"/>
      <c r="D10" s="44"/>
      <c r="E10" s="45"/>
      <c r="F10" s="46"/>
      <c r="G10" s="47"/>
    </row>
    <row r="11" spans="1:7">
      <c r="A11" s="48" t="s">
        <v>64</v>
      </c>
      <c r="B11" s="48"/>
      <c r="C11" s="49"/>
      <c r="D11" s="44"/>
      <c r="E11" s="44"/>
      <c r="F11" s="50"/>
      <c r="G11" s="44"/>
    </row>
    <row r="12" spans="1:7">
      <c r="A12" s="48" t="s">
        <v>65</v>
      </c>
      <c r="B12" s="48"/>
      <c r="C12" s="49"/>
      <c r="D12" s="44"/>
      <c r="E12" s="44"/>
      <c r="F12" s="44"/>
      <c r="G12" s="44"/>
    </row>
    <row r="13" spans="1:7">
      <c r="A13" s="51"/>
      <c r="B13" s="51"/>
      <c r="C13" s="51"/>
      <c r="D13" s="52"/>
      <c r="E13" s="51"/>
      <c r="F13" s="51"/>
      <c r="G13" s="51"/>
    </row>
    <row r="14" spans="1:7">
      <c r="A14" s="53" t="s">
        <v>66</v>
      </c>
      <c r="B14" s="54"/>
      <c r="C14" s="54"/>
      <c r="D14" s="54"/>
      <c r="E14" s="55"/>
      <c r="F14" s="56">
        <v>3245.3</v>
      </c>
      <c r="G14" s="51"/>
    </row>
    <row r="15" spans="1:7">
      <c r="A15" s="624" t="s">
        <v>67</v>
      </c>
      <c r="B15" s="625"/>
      <c r="C15" s="625"/>
      <c r="D15" s="625"/>
      <c r="E15" s="626"/>
      <c r="F15" s="56"/>
      <c r="G15" s="51"/>
    </row>
  </sheetData>
  <mergeCells count="2">
    <mergeCell ref="A1:G1"/>
    <mergeCell ref="A15:E1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8"/>
  <sheetViews>
    <sheetView workbookViewId="0"/>
  </sheetViews>
  <sheetFormatPr baseColWidth="10" defaultRowHeight="15"/>
  <sheetData>
    <row r="28" spans="1:1">
      <c r="A28" s="30"/>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8"/>
  <sheetViews>
    <sheetView workbookViewId="0"/>
  </sheetViews>
  <sheetFormatPr baseColWidth="10" defaultRowHeight="11.25"/>
  <cols>
    <col min="1" max="1" width="11.42578125" style="58"/>
    <col min="2" max="2" width="12.5703125" style="58" customWidth="1"/>
    <col min="3" max="3" width="12.5703125" style="58" bestFit="1" customWidth="1"/>
    <col min="4" max="4" width="6.28515625" style="58" customWidth="1"/>
    <col min="5" max="5" width="8.140625" style="58" customWidth="1"/>
    <col min="6" max="6" width="11.42578125" style="58"/>
    <col min="7" max="7" width="18" style="58" customWidth="1"/>
    <col min="8" max="257" width="11.42578125" style="58"/>
    <col min="258" max="258" width="12.5703125" style="58" customWidth="1"/>
    <col min="259" max="259" width="12.5703125" style="58" bestFit="1" customWidth="1"/>
    <col min="260" max="260" width="6.28515625" style="58" customWidth="1"/>
    <col min="261" max="261" width="8.140625" style="58" customWidth="1"/>
    <col min="262" max="262" width="11.42578125" style="58"/>
    <col min="263" max="263" width="18" style="58" customWidth="1"/>
    <col min="264" max="513" width="11.42578125" style="58"/>
    <col min="514" max="514" width="12.5703125" style="58" customWidth="1"/>
    <col min="515" max="515" width="12.5703125" style="58" bestFit="1" customWidth="1"/>
    <col min="516" max="516" width="6.28515625" style="58" customWidth="1"/>
    <col min="517" max="517" width="8.140625" style="58" customWidth="1"/>
    <col min="518" max="518" width="11.42578125" style="58"/>
    <col min="519" max="519" width="18" style="58" customWidth="1"/>
    <col min="520" max="769" width="11.42578125" style="58"/>
    <col min="770" max="770" width="12.5703125" style="58" customWidth="1"/>
    <col min="771" max="771" width="12.5703125" style="58" bestFit="1" customWidth="1"/>
    <col min="772" max="772" width="6.28515625" style="58" customWidth="1"/>
    <col min="773" max="773" width="8.140625" style="58" customWidth="1"/>
    <col min="774" max="774" width="11.42578125" style="58"/>
    <col min="775" max="775" width="18" style="58" customWidth="1"/>
    <col min="776" max="1025" width="11.42578125" style="58"/>
    <col min="1026" max="1026" width="12.5703125" style="58" customWidth="1"/>
    <col min="1027" max="1027" width="12.5703125" style="58" bestFit="1" customWidth="1"/>
    <col min="1028" max="1028" width="6.28515625" style="58" customWidth="1"/>
    <col min="1029" max="1029" width="8.140625" style="58" customWidth="1"/>
    <col min="1030" max="1030" width="11.42578125" style="58"/>
    <col min="1031" max="1031" width="18" style="58" customWidth="1"/>
    <col min="1032" max="1281" width="11.42578125" style="58"/>
    <col min="1282" max="1282" width="12.5703125" style="58" customWidth="1"/>
    <col min="1283" max="1283" width="12.5703125" style="58" bestFit="1" customWidth="1"/>
    <col min="1284" max="1284" width="6.28515625" style="58" customWidth="1"/>
    <col min="1285" max="1285" width="8.140625" style="58" customWidth="1"/>
    <col min="1286" max="1286" width="11.42578125" style="58"/>
    <col min="1287" max="1287" width="18" style="58" customWidth="1"/>
    <col min="1288" max="1537" width="11.42578125" style="58"/>
    <col min="1538" max="1538" width="12.5703125" style="58" customWidth="1"/>
    <col min="1539" max="1539" width="12.5703125" style="58" bestFit="1" customWidth="1"/>
    <col min="1540" max="1540" width="6.28515625" style="58" customWidth="1"/>
    <col min="1541" max="1541" width="8.140625" style="58" customWidth="1"/>
    <col min="1542" max="1542" width="11.42578125" style="58"/>
    <col min="1543" max="1543" width="18" style="58" customWidth="1"/>
    <col min="1544" max="1793" width="11.42578125" style="58"/>
    <col min="1794" max="1794" width="12.5703125" style="58" customWidth="1"/>
    <col min="1795" max="1795" width="12.5703125" style="58" bestFit="1" customWidth="1"/>
    <col min="1796" max="1796" width="6.28515625" style="58" customWidth="1"/>
    <col min="1797" max="1797" width="8.140625" style="58" customWidth="1"/>
    <col min="1798" max="1798" width="11.42578125" style="58"/>
    <col min="1799" max="1799" width="18" style="58" customWidth="1"/>
    <col min="1800" max="2049" width="11.42578125" style="58"/>
    <col min="2050" max="2050" width="12.5703125" style="58" customWidth="1"/>
    <col min="2051" max="2051" width="12.5703125" style="58" bestFit="1" customWidth="1"/>
    <col min="2052" max="2052" width="6.28515625" style="58" customWidth="1"/>
    <col min="2053" max="2053" width="8.140625" style="58" customWidth="1"/>
    <col min="2054" max="2054" width="11.42578125" style="58"/>
    <col min="2055" max="2055" width="18" style="58" customWidth="1"/>
    <col min="2056" max="2305" width="11.42578125" style="58"/>
    <col min="2306" max="2306" width="12.5703125" style="58" customWidth="1"/>
    <col min="2307" max="2307" width="12.5703125" style="58" bestFit="1" customWidth="1"/>
    <col min="2308" max="2308" width="6.28515625" style="58" customWidth="1"/>
    <col min="2309" max="2309" width="8.140625" style="58" customWidth="1"/>
    <col min="2310" max="2310" width="11.42578125" style="58"/>
    <col min="2311" max="2311" width="18" style="58" customWidth="1"/>
    <col min="2312" max="2561" width="11.42578125" style="58"/>
    <col min="2562" max="2562" width="12.5703125" style="58" customWidth="1"/>
    <col min="2563" max="2563" width="12.5703125" style="58" bestFit="1" customWidth="1"/>
    <col min="2564" max="2564" width="6.28515625" style="58" customWidth="1"/>
    <col min="2565" max="2565" width="8.140625" style="58" customWidth="1"/>
    <col min="2566" max="2566" width="11.42578125" style="58"/>
    <col min="2567" max="2567" width="18" style="58" customWidth="1"/>
    <col min="2568" max="2817" width="11.42578125" style="58"/>
    <col min="2818" max="2818" width="12.5703125" style="58" customWidth="1"/>
    <col min="2819" max="2819" width="12.5703125" style="58" bestFit="1" customWidth="1"/>
    <col min="2820" max="2820" width="6.28515625" style="58" customWidth="1"/>
    <col min="2821" max="2821" width="8.140625" style="58" customWidth="1"/>
    <col min="2822" max="2822" width="11.42578125" style="58"/>
    <col min="2823" max="2823" width="18" style="58" customWidth="1"/>
    <col min="2824" max="3073" width="11.42578125" style="58"/>
    <col min="3074" max="3074" width="12.5703125" style="58" customWidth="1"/>
    <col min="3075" max="3075" width="12.5703125" style="58" bestFit="1" customWidth="1"/>
    <col min="3076" max="3076" width="6.28515625" style="58" customWidth="1"/>
    <col min="3077" max="3077" width="8.140625" style="58" customWidth="1"/>
    <col min="3078" max="3078" width="11.42578125" style="58"/>
    <col min="3079" max="3079" width="18" style="58" customWidth="1"/>
    <col min="3080" max="3329" width="11.42578125" style="58"/>
    <col min="3330" max="3330" width="12.5703125" style="58" customWidth="1"/>
    <col min="3331" max="3331" width="12.5703125" style="58" bestFit="1" customWidth="1"/>
    <col min="3332" max="3332" width="6.28515625" style="58" customWidth="1"/>
    <col min="3333" max="3333" width="8.140625" style="58" customWidth="1"/>
    <col min="3334" max="3334" width="11.42578125" style="58"/>
    <col min="3335" max="3335" width="18" style="58" customWidth="1"/>
    <col min="3336" max="3585" width="11.42578125" style="58"/>
    <col min="3586" max="3586" width="12.5703125" style="58" customWidth="1"/>
    <col min="3587" max="3587" width="12.5703125" style="58" bestFit="1" customWidth="1"/>
    <col min="3588" max="3588" width="6.28515625" style="58" customWidth="1"/>
    <col min="3589" max="3589" width="8.140625" style="58" customWidth="1"/>
    <col min="3590" max="3590" width="11.42578125" style="58"/>
    <col min="3591" max="3591" width="18" style="58" customWidth="1"/>
    <col min="3592" max="3841" width="11.42578125" style="58"/>
    <col min="3842" max="3842" width="12.5703125" style="58" customWidth="1"/>
    <col min="3843" max="3843" width="12.5703125" style="58" bestFit="1" customWidth="1"/>
    <col min="3844" max="3844" width="6.28515625" style="58" customWidth="1"/>
    <col min="3845" max="3845" width="8.140625" style="58" customWidth="1"/>
    <col min="3846" max="3846" width="11.42578125" style="58"/>
    <col min="3847" max="3847" width="18" style="58" customWidth="1"/>
    <col min="3848" max="4097" width="11.42578125" style="58"/>
    <col min="4098" max="4098" width="12.5703125" style="58" customWidth="1"/>
    <col min="4099" max="4099" width="12.5703125" style="58" bestFit="1" customWidth="1"/>
    <col min="4100" max="4100" width="6.28515625" style="58" customWidth="1"/>
    <col min="4101" max="4101" width="8.140625" style="58" customWidth="1"/>
    <col min="4102" max="4102" width="11.42578125" style="58"/>
    <col min="4103" max="4103" width="18" style="58" customWidth="1"/>
    <col min="4104" max="4353" width="11.42578125" style="58"/>
    <col min="4354" max="4354" width="12.5703125" style="58" customWidth="1"/>
    <col min="4355" max="4355" width="12.5703125" style="58" bestFit="1" customWidth="1"/>
    <col min="4356" max="4356" width="6.28515625" style="58" customWidth="1"/>
    <col min="4357" max="4357" width="8.140625" style="58" customWidth="1"/>
    <col min="4358" max="4358" width="11.42578125" style="58"/>
    <col min="4359" max="4359" width="18" style="58" customWidth="1"/>
    <col min="4360" max="4609" width="11.42578125" style="58"/>
    <col min="4610" max="4610" width="12.5703125" style="58" customWidth="1"/>
    <col min="4611" max="4611" width="12.5703125" style="58" bestFit="1" customWidth="1"/>
    <col min="4612" max="4612" width="6.28515625" style="58" customWidth="1"/>
    <col min="4613" max="4613" width="8.140625" style="58" customWidth="1"/>
    <col min="4614" max="4614" width="11.42578125" style="58"/>
    <col min="4615" max="4615" width="18" style="58" customWidth="1"/>
    <col min="4616" max="4865" width="11.42578125" style="58"/>
    <col min="4866" max="4866" width="12.5703125" style="58" customWidth="1"/>
    <col min="4867" max="4867" width="12.5703125" style="58" bestFit="1" customWidth="1"/>
    <col min="4868" max="4868" width="6.28515625" style="58" customWidth="1"/>
    <col min="4869" max="4869" width="8.140625" style="58" customWidth="1"/>
    <col min="4870" max="4870" width="11.42578125" style="58"/>
    <col min="4871" max="4871" width="18" style="58" customWidth="1"/>
    <col min="4872" max="5121" width="11.42578125" style="58"/>
    <col min="5122" max="5122" width="12.5703125" style="58" customWidth="1"/>
    <col min="5123" max="5123" width="12.5703125" style="58" bestFit="1" customWidth="1"/>
    <col min="5124" max="5124" width="6.28515625" style="58" customWidth="1"/>
    <col min="5125" max="5125" width="8.140625" style="58" customWidth="1"/>
    <col min="5126" max="5126" width="11.42578125" style="58"/>
    <col min="5127" max="5127" width="18" style="58" customWidth="1"/>
    <col min="5128" max="5377" width="11.42578125" style="58"/>
    <col min="5378" max="5378" width="12.5703125" style="58" customWidth="1"/>
    <col min="5379" max="5379" width="12.5703125" style="58" bestFit="1" customWidth="1"/>
    <col min="5380" max="5380" width="6.28515625" style="58" customWidth="1"/>
    <col min="5381" max="5381" width="8.140625" style="58" customWidth="1"/>
    <col min="5382" max="5382" width="11.42578125" style="58"/>
    <col min="5383" max="5383" width="18" style="58" customWidth="1"/>
    <col min="5384" max="5633" width="11.42578125" style="58"/>
    <col min="5634" max="5634" width="12.5703125" style="58" customWidth="1"/>
    <col min="5635" max="5635" width="12.5703125" style="58" bestFit="1" customWidth="1"/>
    <col min="5636" max="5636" width="6.28515625" style="58" customWidth="1"/>
    <col min="5637" max="5637" width="8.140625" style="58" customWidth="1"/>
    <col min="5638" max="5638" width="11.42578125" style="58"/>
    <col min="5639" max="5639" width="18" style="58" customWidth="1"/>
    <col min="5640" max="5889" width="11.42578125" style="58"/>
    <col min="5890" max="5890" width="12.5703125" style="58" customWidth="1"/>
    <col min="5891" max="5891" width="12.5703125" style="58" bestFit="1" customWidth="1"/>
    <col min="5892" max="5892" width="6.28515625" style="58" customWidth="1"/>
    <col min="5893" max="5893" width="8.140625" style="58" customWidth="1"/>
    <col min="5894" max="5894" width="11.42578125" style="58"/>
    <col min="5895" max="5895" width="18" style="58" customWidth="1"/>
    <col min="5896" max="6145" width="11.42578125" style="58"/>
    <col min="6146" max="6146" width="12.5703125" style="58" customWidth="1"/>
    <col min="6147" max="6147" width="12.5703125" style="58" bestFit="1" customWidth="1"/>
    <col min="6148" max="6148" width="6.28515625" style="58" customWidth="1"/>
    <col min="6149" max="6149" width="8.140625" style="58" customWidth="1"/>
    <col min="6150" max="6150" width="11.42578125" style="58"/>
    <col min="6151" max="6151" width="18" style="58" customWidth="1"/>
    <col min="6152" max="6401" width="11.42578125" style="58"/>
    <col min="6402" max="6402" width="12.5703125" style="58" customWidth="1"/>
    <col min="6403" max="6403" width="12.5703125" style="58" bestFit="1" customWidth="1"/>
    <col min="6404" max="6404" width="6.28515625" style="58" customWidth="1"/>
    <col min="6405" max="6405" width="8.140625" style="58" customWidth="1"/>
    <col min="6406" max="6406" width="11.42578125" style="58"/>
    <col min="6407" max="6407" width="18" style="58" customWidth="1"/>
    <col min="6408" max="6657" width="11.42578125" style="58"/>
    <col min="6658" max="6658" width="12.5703125" style="58" customWidth="1"/>
    <col min="6659" max="6659" width="12.5703125" style="58" bestFit="1" customWidth="1"/>
    <col min="6660" max="6660" width="6.28515625" style="58" customWidth="1"/>
    <col min="6661" max="6661" width="8.140625" style="58" customWidth="1"/>
    <col min="6662" max="6662" width="11.42578125" style="58"/>
    <col min="6663" max="6663" width="18" style="58" customWidth="1"/>
    <col min="6664" max="6913" width="11.42578125" style="58"/>
    <col min="6914" max="6914" width="12.5703125" style="58" customWidth="1"/>
    <col min="6915" max="6915" width="12.5703125" style="58" bestFit="1" customWidth="1"/>
    <col min="6916" max="6916" width="6.28515625" style="58" customWidth="1"/>
    <col min="6917" max="6917" width="8.140625" style="58" customWidth="1"/>
    <col min="6918" max="6918" width="11.42578125" style="58"/>
    <col min="6919" max="6919" width="18" style="58" customWidth="1"/>
    <col min="6920" max="7169" width="11.42578125" style="58"/>
    <col min="7170" max="7170" width="12.5703125" style="58" customWidth="1"/>
    <col min="7171" max="7171" width="12.5703125" style="58" bestFit="1" customWidth="1"/>
    <col min="7172" max="7172" width="6.28515625" style="58" customWidth="1"/>
    <col min="7173" max="7173" width="8.140625" style="58" customWidth="1"/>
    <col min="7174" max="7174" width="11.42578125" style="58"/>
    <col min="7175" max="7175" width="18" style="58" customWidth="1"/>
    <col min="7176" max="7425" width="11.42578125" style="58"/>
    <col min="7426" max="7426" width="12.5703125" style="58" customWidth="1"/>
    <col min="7427" max="7427" width="12.5703125" style="58" bestFit="1" customWidth="1"/>
    <col min="7428" max="7428" width="6.28515625" style="58" customWidth="1"/>
    <col min="7429" max="7429" width="8.140625" style="58" customWidth="1"/>
    <col min="7430" max="7430" width="11.42578125" style="58"/>
    <col min="7431" max="7431" width="18" style="58" customWidth="1"/>
    <col min="7432" max="7681" width="11.42578125" style="58"/>
    <col min="7682" max="7682" width="12.5703125" style="58" customWidth="1"/>
    <col min="7683" max="7683" width="12.5703125" style="58" bestFit="1" customWidth="1"/>
    <col min="7684" max="7684" width="6.28515625" style="58" customWidth="1"/>
    <col min="7685" max="7685" width="8.140625" style="58" customWidth="1"/>
    <col min="7686" max="7686" width="11.42578125" style="58"/>
    <col min="7687" max="7687" width="18" style="58" customWidth="1"/>
    <col min="7688" max="7937" width="11.42578125" style="58"/>
    <col min="7938" max="7938" width="12.5703125" style="58" customWidth="1"/>
    <col min="7939" max="7939" width="12.5703125" style="58" bestFit="1" customWidth="1"/>
    <col min="7940" max="7940" width="6.28515625" style="58" customWidth="1"/>
    <col min="7941" max="7941" width="8.140625" style="58" customWidth="1"/>
    <col min="7942" max="7942" width="11.42578125" style="58"/>
    <col min="7943" max="7943" width="18" style="58" customWidth="1"/>
    <col min="7944" max="8193" width="11.42578125" style="58"/>
    <col min="8194" max="8194" width="12.5703125" style="58" customWidth="1"/>
    <col min="8195" max="8195" width="12.5703125" style="58" bestFit="1" customWidth="1"/>
    <col min="8196" max="8196" width="6.28515625" style="58" customWidth="1"/>
    <col min="8197" max="8197" width="8.140625" style="58" customWidth="1"/>
    <col min="8198" max="8198" width="11.42578125" style="58"/>
    <col min="8199" max="8199" width="18" style="58" customWidth="1"/>
    <col min="8200" max="8449" width="11.42578125" style="58"/>
    <col min="8450" max="8450" width="12.5703125" style="58" customWidth="1"/>
    <col min="8451" max="8451" width="12.5703125" style="58" bestFit="1" customWidth="1"/>
    <col min="8452" max="8452" width="6.28515625" style="58" customWidth="1"/>
    <col min="8453" max="8453" width="8.140625" style="58" customWidth="1"/>
    <col min="8454" max="8454" width="11.42578125" style="58"/>
    <col min="8455" max="8455" width="18" style="58" customWidth="1"/>
    <col min="8456" max="8705" width="11.42578125" style="58"/>
    <col min="8706" max="8706" width="12.5703125" style="58" customWidth="1"/>
    <col min="8707" max="8707" width="12.5703125" style="58" bestFit="1" customWidth="1"/>
    <col min="8708" max="8708" width="6.28515625" style="58" customWidth="1"/>
    <col min="8709" max="8709" width="8.140625" style="58" customWidth="1"/>
    <col min="8710" max="8710" width="11.42578125" style="58"/>
    <col min="8711" max="8711" width="18" style="58" customWidth="1"/>
    <col min="8712" max="8961" width="11.42578125" style="58"/>
    <col min="8962" max="8962" width="12.5703125" style="58" customWidth="1"/>
    <col min="8963" max="8963" width="12.5703125" style="58" bestFit="1" customWidth="1"/>
    <col min="8964" max="8964" width="6.28515625" style="58" customWidth="1"/>
    <col min="8965" max="8965" width="8.140625" style="58" customWidth="1"/>
    <col min="8966" max="8966" width="11.42578125" style="58"/>
    <col min="8967" max="8967" width="18" style="58" customWidth="1"/>
    <col min="8968" max="9217" width="11.42578125" style="58"/>
    <col min="9218" max="9218" width="12.5703125" style="58" customWidth="1"/>
    <col min="9219" max="9219" width="12.5703125" style="58" bestFit="1" customWidth="1"/>
    <col min="9220" max="9220" width="6.28515625" style="58" customWidth="1"/>
    <col min="9221" max="9221" width="8.140625" style="58" customWidth="1"/>
    <col min="9222" max="9222" width="11.42578125" style="58"/>
    <col min="9223" max="9223" width="18" style="58" customWidth="1"/>
    <col min="9224" max="9473" width="11.42578125" style="58"/>
    <col min="9474" max="9474" width="12.5703125" style="58" customWidth="1"/>
    <col min="9475" max="9475" width="12.5703125" style="58" bestFit="1" customWidth="1"/>
    <col min="9476" max="9476" width="6.28515625" style="58" customWidth="1"/>
    <col min="9477" max="9477" width="8.140625" style="58" customWidth="1"/>
    <col min="9478" max="9478" width="11.42578125" style="58"/>
    <col min="9479" max="9479" width="18" style="58" customWidth="1"/>
    <col min="9480" max="9729" width="11.42578125" style="58"/>
    <col min="9730" max="9730" width="12.5703125" style="58" customWidth="1"/>
    <col min="9731" max="9731" width="12.5703125" style="58" bestFit="1" customWidth="1"/>
    <col min="9732" max="9732" width="6.28515625" style="58" customWidth="1"/>
    <col min="9733" max="9733" width="8.140625" style="58" customWidth="1"/>
    <col min="9734" max="9734" width="11.42578125" style="58"/>
    <col min="9735" max="9735" width="18" style="58" customWidth="1"/>
    <col min="9736" max="9985" width="11.42578125" style="58"/>
    <col min="9986" max="9986" width="12.5703125" style="58" customWidth="1"/>
    <col min="9987" max="9987" width="12.5703125" style="58" bestFit="1" customWidth="1"/>
    <col min="9988" max="9988" width="6.28515625" style="58" customWidth="1"/>
    <col min="9989" max="9989" width="8.140625" style="58" customWidth="1"/>
    <col min="9990" max="9990" width="11.42578125" style="58"/>
    <col min="9991" max="9991" width="18" style="58" customWidth="1"/>
    <col min="9992" max="10241" width="11.42578125" style="58"/>
    <col min="10242" max="10242" width="12.5703125" style="58" customWidth="1"/>
    <col min="10243" max="10243" width="12.5703125" style="58" bestFit="1" customWidth="1"/>
    <col min="10244" max="10244" width="6.28515625" style="58" customWidth="1"/>
    <col min="10245" max="10245" width="8.140625" style="58" customWidth="1"/>
    <col min="10246" max="10246" width="11.42578125" style="58"/>
    <col min="10247" max="10247" width="18" style="58" customWidth="1"/>
    <col min="10248" max="10497" width="11.42578125" style="58"/>
    <col min="10498" max="10498" width="12.5703125" style="58" customWidth="1"/>
    <col min="10499" max="10499" width="12.5703125" style="58" bestFit="1" customWidth="1"/>
    <col min="10500" max="10500" width="6.28515625" style="58" customWidth="1"/>
    <col min="10501" max="10501" width="8.140625" style="58" customWidth="1"/>
    <col min="10502" max="10502" width="11.42578125" style="58"/>
    <col min="10503" max="10503" width="18" style="58" customWidth="1"/>
    <col min="10504" max="10753" width="11.42578125" style="58"/>
    <col min="10754" max="10754" width="12.5703125" style="58" customWidth="1"/>
    <col min="10755" max="10755" width="12.5703125" style="58" bestFit="1" customWidth="1"/>
    <col min="10756" max="10756" width="6.28515625" style="58" customWidth="1"/>
    <col min="10757" max="10757" width="8.140625" style="58" customWidth="1"/>
    <col min="10758" max="10758" width="11.42578125" style="58"/>
    <col min="10759" max="10759" width="18" style="58" customWidth="1"/>
    <col min="10760" max="11009" width="11.42578125" style="58"/>
    <col min="11010" max="11010" width="12.5703125" style="58" customWidth="1"/>
    <col min="11011" max="11011" width="12.5703125" style="58" bestFit="1" customWidth="1"/>
    <col min="11012" max="11012" width="6.28515625" style="58" customWidth="1"/>
    <col min="11013" max="11013" width="8.140625" style="58" customWidth="1"/>
    <col min="11014" max="11014" width="11.42578125" style="58"/>
    <col min="11015" max="11015" width="18" style="58" customWidth="1"/>
    <col min="11016" max="11265" width="11.42578125" style="58"/>
    <col min="11266" max="11266" width="12.5703125" style="58" customWidth="1"/>
    <col min="11267" max="11267" width="12.5703125" style="58" bestFit="1" customWidth="1"/>
    <col min="11268" max="11268" width="6.28515625" style="58" customWidth="1"/>
    <col min="11269" max="11269" width="8.140625" style="58" customWidth="1"/>
    <col min="11270" max="11270" width="11.42578125" style="58"/>
    <col min="11271" max="11271" width="18" style="58" customWidth="1"/>
    <col min="11272" max="11521" width="11.42578125" style="58"/>
    <col min="11522" max="11522" width="12.5703125" style="58" customWidth="1"/>
    <col min="11523" max="11523" width="12.5703125" style="58" bestFit="1" customWidth="1"/>
    <col min="11524" max="11524" width="6.28515625" style="58" customWidth="1"/>
    <col min="11525" max="11525" width="8.140625" style="58" customWidth="1"/>
    <col min="11526" max="11526" width="11.42578125" style="58"/>
    <col min="11527" max="11527" width="18" style="58" customWidth="1"/>
    <col min="11528" max="11777" width="11.42578125" style="58"/>
    <col min="11778" max="11778" width="12.5703125" style="58" customWidth="1"/>
    <col min="11779" max="11779" width="12.5703125" style="58" bestFit="1" customWidth="1"/>
    <col min="11780" max="11780" width="6.28515625" style="58" customWidth="1"/>
    <col min="11781" max="11781" width="8.140625" style="58" customWidth="1"/>
    <col min="11782" max="11782" width="11.42578125" style="58"/>
    <col min="11783" max="11783" width="18" style="58" customWidth="1"/>
    <col min="11784" max="12033" width="11.42578125" style="58"/>
    <col min="12034" max="12034" width="12.5703125" style="58" customWidth="1"/>
    <col min="12035" max="12035" width="12.5703125" style="58" bestFit="1" customWidth="1"/>
    <col min="12036" max="12036" width="6.28515625" style="58" customWidth="1"/>
    <col min="12037" max="12037" width="8.140625" style="58" customWidth="1"/>
    <col min="12038" max="12038" width="11.42578125" style="58"/>
    <col min="12039" max="12039" width="18" style="58" customWidth="1"/>
    <col min="12040" max="12289" width="11.42578125" style="58"/>
    <col min="12290" max="12290" width="12.5703125" style="58" customWidth="1"/>
    <col min="12291" max="12291" width="12.5703125" style="58" bestFit="1" customWidth="1"/>
    <col min="12292" max="12292" width="6.28515625" style="58" customWidth="1"/>
    <col min="12293" max="12293" width="8.140625" style="58" customWidth="1"/>
    <col min="12294" max="12294" width="11.42578125" style="58"/>
    <col min="12295" max="12295" width="18" style="58" customWidth="1"/>
    <col min="12296" max="12545" width="11.42578125" style="58"/>
    <col min="12546" max="12546" width="12.5703125" style="58" customWidth="1"/>
    <col min="12547" max="12547" width="12.5703125" style="58" bestFit="1" customWidth="1"/>
    <col min="12548" max="12548" width="6.28515625" style="58" customWidth="1"/>
    <col min="12549" max="12549" width="8.140625" style="58" customWidth="1"/>
    <col min="12550" max="12550" width="11.42578125" style="58"/>
    <col min="12551" max="12551" width="18" style="58" customWidth="1"/>
    <col min="12552" max="12801" width="11.42578125" style="58"/>
    <col min="12802" max="12802" width="12.5703125" style="58" customWidth="1"/>
    <col min="12803" max="12803" width="12.5703125" style="58" bestFit="1" customWidth="1"/>
    <col min="12804" max="12804" width="6.28515625" style="58" customWidth="1"/>
    <col min="12805" max="12805" width="8.140625" style="58" customWidth="1"/>
    <col min="12806" max="12806" width="11.42578125" style="58"/>
    <col min="12807" max="12807" width="18" style="58" customWidth="1"/>
    <col min="12808" max="13057" width="11.42578125" style="58"/>
    <col min="13058" max="13058" width="12.5703125" style="58" customWidth="1"/>
    <col min="13059" max="13059" width="12.5703125" style="58" bestFit="1" customWidth="1"/>
    <col min="13060" max="13060" width="6.28515625" style="58" customWidth="1"/>
    <col min="13061" max="13061" width="8.140625" style="58" customWidth="1"/>
    <col min="13062" max="13062" width="11.42578125" style="58"/>
    <col min="13063" max="13063" width="18" style="58" customWidth="1"/>
    <col min="13064" max="13313" width="11.42578125" style="58"/>
    <col min="13314" max="13314" width="12.5703125" style="58" customWidth="1"/>
    <col min="13315" max="13315" width="12.5703125" style="58" bestFit="1" customWidth="1"/>
    <col min="13316" max="13316" width="6.28515625" style="58" customWidth="1"/>
    <col min="13317" max="13317" width="8.140625" style="58" customWidth="1"/>
    <col min="13318" max="13318" width="11.42578125" style="58"/>
    <col min="13319" max="13319" width="18" style="58" customWidth="1"/>
    <col min="13320" max="13569" width="11.42578125" style="58"/>
    <col min="13570" max="13570" width="12.5703125" style="58" customWidth="1"/>
    <col min="13571" max="13571" width="12.5703125" style="58" bestFit="1" customWidth="1"/>
    <col min="13572" max="13572" width="6.28515625" style="58" customWidth="1"/>
    <col min="13573" max="13573" width="8.140625" style="58" customWidth="1"/>
    <col min="13574" max="13574" width="11.42578125" style="58"/>
    <col min="13575" max="13575" width="18" style="58" customWidth="1"/>
    <col min="13576" max="13825" width="11.42578125" style="58"/>
    <col min="13826" max="13826" width="12.5703125" style="58" customWidth="1"/>
    <col min="13827" max="13827" width="12.5703125" style="58" bestFit="1" customWidth="1"/>
    <col min="13828" max="13828" width="6.28515625" style="58" customWidth="1"/>
    <col min="13829" max="13829" width="8.140625" style="58" customWidth="1"/>
    <col min="13830" max="13830" width="11.42578125" style="58"/>
    <col min="13831" max="13831" width="18" style="58" customWidth="1"/>
    <col min="13832" max="14081" width="11.42578125" style="58"/>
    <col min="14082" max="14082" width="12.5703125" style="58" customWidth="1"/>
    <col min="14083" max="14083" width="12.5703125" style="58" bestFit="1" customWidth="1"/>
    <col min="14084" max="14084" width="6.28515625" style="58" customWidth="1"/>
    <col min="14085" max="14085" width="8.140625" style="58" customWidth="1"/>
    <col min="14086" max="14086" width="11.42578125" style="58"/>
    <col min="14087" max="14087" width="18" style="58" customWidth="1"/>
    <col min="14088" max="14337" width="11.42578125" style="58"/>
    <col min="14338" max="14338" width="12.5703125" style="58" customWidth="1"/>
    <col min="14339" max="14339" width="12.5703125" style="58" bestFit="1" customWidth="1"/>
    <col min="14340" max="14340" width="6.28515625" style="58" customWidth="1"/>
    <col min="14341" max="14341" width="8.140625" style="58" customWidth="1"/>
    <col min="14342" max="14342" width="11.42578125" style="58"/>
    <col min="14343" max="14343" width="18" style="58" customWidth="1"/>
    <col min="14344" max="14593" width="11.42578125" style="58"/>
    <col min="14594" max="14594" width="12.5703125" style="58" customWidth="1"/>
    <col min="14595" max="14595" width="12.5703125" style="58" bestFit="1" customWidth="1"/>
    <col min="14596" max="14596" width="6.28515625" style="58" customWidth="1"/>
    <col min="14597" max="14597" width="8.140625" style="58" customWidth="1"/>
    <col min="14598" max="14598" width="11.42578125" style="58"/>
    <col min="14599" max="14599" width="18" style="58" customWidth="1"/>
    <col min="14600" max="14849" width="11.42578125" style="58"/>
    <col min="14850" max="14850" width="12.5703125" style="58" customWidth="1"/>
    <col min="14851" max="14851" width="12.5703125" style="58" bestFit="1" customWidth="1"/>
    <col min="14852" max="14852" width="6.28515625" style="58" customWidth="1"/>
    <col min="14853" max="14853" width="8.140625" style="58" customWidth="1"/>
    <col min="14854" max="14854" width="11.42578125" style="58"/>
    <col min="14855" max="14855" width="18" style="58" customWidth="1"/>
    <col min="14856" max="15105" width="11.42578125" style="58"/>
    <col min="15106" max="15106" width="12.5703125" style="58" customWidth="1"/>
    <col min="15107" max="15107" width="12.5703125" style="58" bestFit="1" customWidth="1"/>
    <col min="15108" max="15108" width="6.28515625" style="58" customWidth="1"/>
    <col min="15109" max="15109" width="8.140625" style="58" customWidth="1"/>
    <col min="15110" max="15110" width="11.42578125" style="58"/>
    <col min="15111" max="15111" width="18" style="58" customWidth="1"/>
    <col min="15112" max="15361" width="11.42578125" style="58"/>
    <col min="15362" max="15362" width="12.5703125" style="58" customWidth="1"/>
    <col min="15363" max="15363" width="12.5703125" style="58" bestFit="1" customWidth="1"/>
    <col min="15364" max="15364" width="6.28515625" style="58" customWidth="1"/>
    <col min="15365" max="15365" width="8.140625" style="58" customWidth="1"/>
    <col min="15366" max="15366" width="11.42578125" style="58"/>
    <col min="15367" max="15367" width="18" style="58" customWidth="1"/>
    <col min="15368" max="15617" width="11.42578125" style="58"/>
    <col min="15618" max="15618" width="12.5703125" style="58" customWidth="1"/>
    <col min="15619" max="15619" width="12.5703125" style="58" bestFit="1" customWidth="1"/>
    <col min="15620" max="15620" width="6.28515625" style="58" customWidth="1"/>
    <col min="15621" max="15621" width="8.140625" style="58" customWidth="1"/>
    <col min="15622" max="15622" width="11.42578125" style="58"/>
    <col min="15623" max="15623" width="18" style="58" customWidth="1"/>
    <col min="15624" max="15873" width="11.42578125" style="58"/>
    <col min="15874" max="15874" width="12.5703125" style="58" customWidth="1"/>
    <col min="15875" max="15875" width="12.5703125" style="58" bestFit="1" customWidth="1"/>
    <col min="15876" max="15876" width="6.28515625" style="58" customWidth="1"/>
    <col min="15877" max="15877" width="8.140625" style="58" customWidth="1"/>
    <col min="15878" max="15878" width="11.42578125" style="58"/>
    <col min="15879" max="15879" width="18" style="58" customWidth="1"/>
    <col min="15880" max="16129" width="11.42578125" style="58"/>
    <col min="16130" max="16130" width="12.5703125" style="58" customWidth="1"/>
    <col min="16131" max="16131" width="12.5703125" style="58" bestFit="1" customWidth="1"/>
    <col min="16132" max="16132" width="6.28515625" style="58" customWidth="1"/>
    <col min="16133" max="16133" width="8.140625" style="58" customWidth="1"/>
    <col min="16134" max="16134" width="11.42578125" style="58"/>
    <col min="16135" max="16135" width="18" style="58" customWidth="1"/>
    <col min="16136" max="16384" width="11.42578125" style="58"/>
  </cols>
  <sheetData>
    <row r="1" spans="1:7" ht="18">
      <c r="A1" s="57" t="s">
        <v>68</v>
      </c>
    </row>
    <row r="2" spans="1:7" ht="12.75">
      <c r="A2" s="19"/>
    </row>
    <row r="3" spans="1:7" ht="12.75">
      <c r="A3" s="627" t="s">
        <v>69</v>
      </c>
      <c r="B3" s="627"/>
      <c r="C3" s="627"/>
      <c r="D3" s="59"/>
      <c r="F3" s="627" t="s">
        <v>70</v>
      </c>
      <c r="G3" s="627"/>
    </row>
    <row r="4" spans="1:7">
      <c r="A4" s="59"/>
      <c r="B4" s="59"/>
      <c r="C4" s="59"/>
      <c r="D4" s="59"/>
    </row>
    <row r="5" spans="1:7" ht="22.5">
      <c r="D5" s="59"/>
      <c r="F5" s="60" t="s">
        <v>71</v>
      </c>
      <c r="G5" s="61">
        <v>5</v>
      </c>
    </row>
    <row r="6" spans="1:7">
      <c r="C6" s="59"/>
      <c r="D6" s="59"/>
      <c r="F6" s="59"/>
      <c r="G6" s="59"/>
    </row>
    <row r="7" spans="1:7" ht="22.5">
      <c r="A7" s="62" t="s">
        <v>72</v>
      </c>
      <c r="B7" s="62" t="s">
        <v>73</v>
      </c>
      <c r="C7" s="62" t="s">
        <v>74</v>
      </c>
      <c r="D7" s="59"/>
      <c r="F7" s="62" t="s">
        <v>72</v>
      </c>
      <c r="G7" s="62" t="s">
        <v>74</v>
      </c>
    </row>
    <row r="8" spans="1:7" ht="15">
      <c r="A8" s="63">
        <v>1</v>
      </c>
      <c r="B8" s="63">
        <v>5</v>
      </c>
      <c r="C8" s="63"/>
      <c r="D8" s="64"/>
      <c r="F8" s="63">
        <v>1</v>
      </c>
      <c r="G8" s="63"/>
    </row>
    <row r="9" spans="1:7" ht="15">
      <c r="A9" s="63">
        <v>2</v>
      </c>
      <c r="B9" s="63">
        <v>5</v>
      </c>
      <c r="C9" s="63"/>
      <c r="D9" s="59"/>
      <c r="F9" s="63">
        <v>2</v>
      </c>
      <c r="G9" s="63"/>
    </row>
    <row r="10" spans="1:7" ht="15">
      <c r="A10" s="63">
        <v>3</v>
      </c>
      <c r="B10" s="63">
        <v>5</v>
      </c>
      <c r="C10" s="63"/>
      <c r="D10" s="59"/>
      <c r="F10" s="63">
        <v>3</v>
      </c>
      <c r="G10" s="63"/>
    </row>
    <row r="11" spans="1:7" ht="15">
      <c r="A11" s="63">
        <v>4</v>
      </c>
      <c r="B11" s="63">
        <v>5</v>
      </c>
      <c r="C11" s="63"/>
      <c r="D11" s="59"/>
      <c r="F11" s="63">
        <v>4</v>
      </c>
      <c r="G11" s="63"/>
    </row>
    <row r="12" spans="1:7" ht="15">
      <c r="A12" s="63">
        <v>5</v>
      </c>
      <c r="B12" s="63">
        <v>5</v>
      </c>
      <c r="C12" s="63"/>
      <c r="D12" s="59"/>
      <c r="F12" s="63">
        <v>5</v>
      </c>
      <c r="G12" s="63"/>
    </row>
    <row r="13" spans="1:7" ht="15">
      <c r="A13" s="63">
        <v>6</v>
      </c>
      <c r="B13" s="63">
        <v>5</v>
      </c>
      <c r="C13" s="63"/>
      <c r="D13" s="59"/>
      <c r="F13" s="63">
        <v>6</v>
      </c>
      <c r="G13" s="63"/>
    </row>
    <row r="14" spans="1:7" ht="15">
      <c r="A14" s="63">
        <v>7</v>
      </c>
      <c r="B14" s="63">
        <v>5</v>
      </c>
      <c r="C14" s="63"/>
      <c r="D14" s="59"/>
      <c r="F14" s="63">
        <v>7</v>
      </c>
      <c r="G14" s="63"/>
    </row>
    <row r="15" spans="1:7" ht="15">
      <c r="A15" s="63">
        <v>8</v>
      </c>
      <c r="B15" s="63">
        <v>5</v>
      </c>
      <c r="C15" s="63"/>
      <c r="D15" s="59"/>
      <c r="F15" s="63">
        <v>8</v>
      </c>
      <c r="G15" s="63"/>
    </row>
    <row r="16" spans="1:7" ht="15">
      <c r="A16" s="63">
        <v>9</v>
      </c>
      <c r="B16" s="63">
        <v>5</v>
      </c>
      <c r="C16" s="63"/>
      <c r="D16" s="59"/>
      <c r="F16" s="63">
        <v>9</v>
      </c>
      <c r="G16" s="63"/>
    </row>
    <row r="17" spans="1:7" ht="15">
      <c r="A17" s="63">
        <v>10</v>
      </c>
      <c r="B17" s="63">
        <v>5</v>
      </c>
      <c r="C17" s="63"/>
      <c r="D17" s="59"/>
      <c r="F17" s="63">
        <v>10</v>
      </c>
      <c r="G17" s="63"/>
    </row>
    <row r="18" spans="1:7">
      <c r="A18" s="59"/>
      <c r="B18" s="59"/>
      <c r="C18" s="59"/>
      <c r="D18" s="59"/>
    </row>
  </sheetData>
  <mergeCells count="2">
    <mergeCell ref="A3:C3"/>
    <mergeCell ref="F3:G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3:G77"/>
  <sheetViews>
    <sheetView workbookViewId="0">
      <selection activeCell="E10" sqref="E10"/>
    </sheetView>
  </sheetViews>
  <sheetFormatPr baseColWidth="10" defaultRowHeight="11.25"/>
  <cols>
    <col min="1" max="1" width="14.28515625" style="65" customWidth="1"/>
    <col min="2" max="3" width="8.85546875" style="65" customWidth="1"/>
    <col min="4" max="4" width="13" style="65" customWidth="1"/>
    <col min="5" max="5" width="12.85546875" style="65" customWidth="1"/>
    <col min="6" max="6" width="11.42578125" style="65"/>
    <col min="7" max="7" width="13.85546875" style="65" customWidth="1"/>
    <col min="8" max="256" width="11.42578125" style="65"/>
    <col min="257" max="257" width="14.28515625" style="65" customWidth="1"/>
    <col min="258" max="259" width="8.85546875" style="65" customWidth="1"/>
    <col min="260" max="260" width="13" style="65" customWidth="1"/>
    <col min="261" max="261" width="12.85546875" style="65" customWidth="1"/>
    <col min="262" max="262" width="11.42578125" style="65"/>
    <col min="263" max="263" width="13.85546875" style="65" customWidth="1"/>
    <col min="264" max="512" width="11.42578125" style="65"/>
    <col min="513" max="513" width="14.28515625" style="65" customWidth="1"/>
    <col min="514" max="515" width="8.85546875" style="65" customWidth="1"/>
    <col min="516" max="516" width="13" style="65" customWidth="1"/>
    <col min="517" max="517" width="12.85546875" style="65" customWidth="1"/>
    <col min="518" max="518" width="11.42578125" style="65"/>
    <col min="519" max="519" width="13.85546875" style="65" customWidth="1"/>
    <col min="520" max="768" width="11.42578125" style="65"/>
    <col min="769" max="769" width="14.28515625" style="65" customWidth="1"/>
    <col min="770" max="771" width="8.85546875" style="65" customWidth="1"/>
    <col min="772" max="772" width="13" style="65" customWidth="1"/>
    <col min="773" max="773" width="12.85546875" style="65" customWidth="1"/>
    <col min="774" max="774" width="11.42578125" style="65"/>
    <col min="775" max="775" width="13.85546875" style="65" customWidth="1"/>
    <col min="776" max="1024" width="11.42578125" style="65"/>
    <col min="1025" max="1025" width="14.28515625" style="65" customWidth="1"/>
    <col min="1026" max="1027" width="8.85546875" style="65" customWidth="1"/>
    <col min="1028" max="1028" width="13" style="65" customWidth="1"/>
    <col min="1029" max="1029" width="12.85546875" style="65" customWidth="1"/>
    <col min="1030" max="1030" width="11.42578125" style="65"/>
    <col min="1031" max="1031" width="13.85546875" style="65" customWidth="1"/>
    <col min="1032" max="1280" width="11.42578125" style="65"/>
    <col min="1281" max="1281" width="14.28515625" style="65" customWidth="1"/>
    <col min="1282" max="1283" width="8.85546875" style="65" customWidth="1"/>
    <col min="1284" max="1284" width="13" style="65" customWidth="1"/>
    <col min="1285" max="1285" width="12.85546875" style="65" customWidth="1"/>
    <col min="1286" max="1286" width="11.42578125" style="65"/>
    <col min="1287" max="1287" width="13.85546875" style="65" customWidth="1"/>
    <col min="1288" max="1536" width="11.42578125" style="65"/>
    <col min="1537" max="1537" width="14.28515625" style="65" customWidth="1"/>
    <col min="1538" max="1539" width="8.85546875" style="65" customWidth="1"/>
    <col min="1540" max="1540" width="13" style="65" customWidth="1"/>
    <col min="1541" max="1541" width="12.85546875" style="65" customWidth="1"/>
    <col min="1542" max="1542" width="11.42578125" style="65"/>
    <col min="1543" max="1543" width="13.85546875" style="65" customWidth="1"/>
    <col min="1544" max="1792" width="11.42578125" style="65"/>
    <col min="1793" max="1793" width="14.28515625" style="65" customWidth="1"/>
    <col min="1794" max="1795" width="8.85546875" style="65" customWidth="1"/>
    <col min="1796" max="1796" width="13" style="65" customWidth="1"/>
    <col min="1797" max="1797" width="12.85546875" style="65" customWidth="1"/>
    <col min="1798" max="1798" width="11.42578125" style="65"/>
    <col min="1799" max="1799" width="13.85546875" style="65" customWidth="1"/>
    <col min="1800" max="2048" width="11.42578125" style="65"/>
    <col min="2049" max="2049" width="14.28515625" style="65" customWidth="1"/>
    <col min="2050" max="2051" width="8.85546875" style="65" customWidth="1"/>
    <col min="2052" max="2052" width="13" style="65" customWidth="1"/>
    <col min="2053" max="2053" width="12.85546875" style="65" customWidth="1"/>
    <col min="2054" max="2054" width="11.42578125" style="65"/>
    <col min="2055" max="2055" width="13.85546875" style="65" customWidth="1"/>
    <col min="2056" max="2304" width="11.42578125" style="65"/>
    <col min="2305" max="2305" width="14.28515625" style="65" customWidth="1"/>
    <col min="2306" max="2307" width="8.85546875" style="65" customWidth="1"/>
    <col min="2308" max="2308" width="13" style="65" customWidth="1"/>
    <col min="2309" max="2309" width="12.85546875" style="65" customWidth="1"/>
    <col min="2310" max="2310" width="11.42578125" style="65"/>
    <col min="2311" max="2311" width="13.85546875" style="65" customWidth="1"/>
    <col min="2312" max="2560" width="11.42578125" style="65"/>
    <col min="2561" max="2561" width="14.28515625" style="65" customWidth="1"/>
    <col min="2562" max="2563" width="8.85546875" style="65" customWidth="1"/>
    <col min="2564" max="2564" width="13" style="65" customWidth="1"/>
    <col min="2565" max="2565" width="12.85546875" style="65" customWidth="1"/>
    <col min="2566" max="2566" width="11.42578125" style="65"/>
    <col min="2567" max="2567" width="13.85546875" style="65" customWidth="1"/>
    <col min="2568" max="2816" width="11.42578125" style="65"/>
    <col min="2817" max="2817" width="14.28515625" style="65" customWidth="1"/>
    <col min="2818" max="2819" width="8.85546875" style="65" customWidth="1"/>
    <col min="2820" max="2820" width="13" style="65" customWidth="1"/>
    <col min="2821" max="2821" width="12.85546875" style="65" customWidth="1"/>
    <col min="2822" max="2822" width="11.42578125" style="65"/>
    <col min="2823" max="2823" width="13.85546875" style="65" customWidth="1"/>
    <col min="2824" max="3072" width="11.42578125" style="65"/>
    <col min="3073" max="3073" width="14.28515625" style="65" customWidth="1"/>
    <col min="3074" max="3075" width="8.85546875" style="65" customWidth="1"/>
    <col min="3076" max="3076" width="13" style="65" customWidth="1"/>
    <col min="3077" max="3077" width="12.85546875" style="65" customWidth="1"/>
    <col min="3078" max="3078" width="11.42578125" style="65"/>
    <col min="3079" max="3079" width="13.85546875" style="65" customWidth="1"/>
    <col min="3080" max="3328" width="11.42578125" style="65"/>
    <col min="3329" max="3329" width="14.28515625" style="65" customWidth="1"/>
    <col min="3330" max="3331" width="8.85546875" style="65" customWidth="1"/>
    <col min="3332" max="3332" width="13" style="65" customWidth="1"/>
    <col min="3333" max="3333" width="12.85546875" style="65" customWidth="1"/>
    <col min="3334" max="3334" width="11.42578125" style="65"/>
    <col min="3335" max="3335" width="13.85546875" style="65" customWidth="1"/>
    <col min="3336" max="3584" width="11.42578125" style="65"/>
    <col min="3585" max="3585" width="14.28515625" style="65" customWidth="1"/>
    <col min="3586" max="3587" width="8.85546875" style="65" customWidth="1"/>
    <col min="3588" max="3588" width="13" style="65" customWidth="1"/>
    <col min="3589" max="3589" width="12.85546875" style="65" customWidth="1"/>
    <col min="3590" max="3590" width="11.42578125" style="65"/>
    <col min="3591" max="3591" width="13.85546875" style="65" customWidth="1"/>
    <col min="3592" max="3840" width="11.42578125" style="65"/>
    <col min="3841" max="3841" width="14.28515625" style="65" customWidth="1"/>
    <col min="3842" max="3843" width="8.85546875" style="65" customWidth="1"/>
    <col min="3844" max="3844" width="13" style="65" customWidth="1"/>
    <col min="3845" max="3845" width="12.85546875" style="65" customWidth="1"/>
    <col min="3846" max="3846" width="11.42578125" style="65"/>
    <col min="3847" max="3847" width="13.85546875" style="65" customWidth="1"/>
    <col min="3848" max="4096" width="11.42578125" style="65"/>
    <col min="4097" max="4097" width="14.28515625" style="65" customWidth="1"/>
    <col min="4098" max="4099" width="8.85546875" style="65" customWidth="1"/>
    <col min="4100" max="4100" width="13" style="65" customWidth="1"/>
    <col min="4101" max="4101" width="12.85546875" style="65" customWidth="1"/>
    <col min="4102" max="4102" width="11.42578125" style="65"/>
    <col min="4103" max="4103" width="13.85546875" style="65" customWidth="1"/>
    <col min="4104" max="4352" width="11.42578125" style="65"/>
    <col min="4353" max="4353" width="14.28515625" style="65" customWidth="1"/>
    <col min="4354" max="4355" width="8.85546875" style="65" customWidth="1"/>
    <col min="4356" max="4356" width="13" style="65" customWidth="1"/>
    <col min="4357" max="4357" width="12.85546875" style="65" customWidth="1"/>
    <col min="4358" max="4358" width="11.42578125" style="65"/>
    <col min="4359" max="4359" width="13.85546875" style="65" customWidth="1"/>
    <col min="4360" max="4608" width="11.42578125" style="65"/>
    <col min="4609" max="4609" width="14.28515625" style="65" customWidth="1"/>
    <col min="4610" max="4611" width="8.85546875" style="65" customWidth="1"/>
    <col min="4612" max="4612" width="13" style="65" customWidth="1"/>
    <col min="4613" max="4613" width="12.85546875" style="65" customWidth="1"/>
    <col min="4614" max="4614" width="11.42578125" style="65"/>
    <col min="4615" max="4615" width="13.85546875" style="65" customWidth="1"/>
    <col min="4616" max="4864" width="11.42578125" style="65"/>
    <col min="4865" max="4865" width="14.28515625" style="65" customWidth="1"/>
    <col min="4866" max="4867" width="8.85546875" style="65" customWidth="1"/>
    <col min="4868" max="4868" width="13" style="65" customWidth="1"/>
    <col min="4869" max="4869" width="12.85546875" style="65" customWidth="1"/>
    <col min="4870" max="4870" width="11.42578125" style="65"/>
    <col min="4871" max="4871" width="13.85546875" style="65" customWidth="1"/>
    <col min="4872" max="5120" width="11.42578125" style="65"/>
    <col min="5121" max="5121" width="14.28515625" style="65" customWidth="1"/>
    <col min="5122" max="5123" width="8.85546875" style="65" customWidth="1"/>
    <col min="5124" max="5124" width="13" style="65" customWidth="1"/>
    <col min="5125" max="5125" width="12.85546875" style="65" customWidth="1"/>
    <col min="5126" max="5126" width="11.42578125" style="65"/>
    <col min="5127" max="5127" width="13.85546875" style="65" customWidth="1"/>
    <col min="5128" max="5376" width="11.42578125" style="65"/>
    <col min="5377" max="5377" width="14.28515625" style="65" customWidth="1"/>
    <col min="5378" max="5379" width="8.85546875" style="65" customWidth="1"/>
    <col min="5380" max="5380" width="13" style="65" customWidth="1"/>
    <col min="5381" max="5381" width="12.85546875" style="65" customWidth="1"/>
    <col min="5382" max="5382" width="11.42578125" style="65"/>
    <col min="5383" max="5383" width="13.85546875" style="65" customWidth="1"/>
    <col min="5384" max="5632" width="11.42578125" style="65"/>
    <col min="5633" max="5633" width="14.28515625" style="65" customWidth="1"/>
    <col min="5634" max="5635" width="8.85546875" style="65" customWidth="1"/>
    <col min="5636" max="5636" width="13" style="65" customWidth="1"/>
    <col min="5637" max="5637" width="12.85546875" style="65" customWidth="1"/>
    <col min="5638" max="5638" width="11.42578125" style="65"/>
    <col min="5639" max="5639" width="13.85546875" style="65" customWidth="1"/>
    <col min="5640" max="5888" width="11.42578125" style="65"/>
    <col min="5889" max="5889" width="14.28515625" style="65" customWidth="1"/>
    <col min="5890" max="5891" width="8.85546875" style="65" customWidth="1"/>
    <col min="5892" max="5892" width="13" style="65" customWidth="1"/>
    <col min="5893" max="5893" width="12.85546875" style="65" customWidth="1"/>
    <col min="5894" max="5894" width="11.42578125" style="65"/>
    <col min="5895" max="5895" width="13.85546875" style="65" customWidth="1"/>
    <col min="5896" max="6144" width="11.42578125" style="65"/>
    <col min="6145" max="6145" width="14.28515625" style="65" customWidth="1"/>
    <col min="6146" max="6147" width="8.85546875" style="65" customWidth="1"/>
    <col min="6148" max="6148" width="13" style="65" customWidth="1"/>
    <col min="6149" max="6149" width="12.85546875" style="65" customWidth="1"/>
    <col min="6150" max="6150" width="11.42578125" style="65"/>
    <col min="6151" max="6151" width="13.85546875" style="65" customWidth="1"/>
    <col min="6152" max="6400" width="11.42578125" style="65"/>
    <col min="6401" max="6401" width="14.28515625" style="65" customWidth="1"/>
    <col min="6402" max="6403" width="8.85546875" style="65" customWidth="1"/>
    <col min="6404" max="6404" width="13" style="65" customWidth="1"/>
    <col min="6405" max="6405" width="12.85546875" style="65" customWidth="1"/>
    <col min="6406" max="6406" width="11.42578125" style="65"/>
    <col min="6407" max="6407" width="13.85546875" style="65" customWidth="1"/>
    <col min="6408" max="6656" width="11.42578125" style="65"/>
    <col min="6657" max="6657" width="14.28515625" style="65" customWidth="1"/>
    <col min="6658" max="6659" width="8.85546875" style="65" customWidth="1"/>
    <col min="6660" max="6660" width="13" style="65" customWidth="1"/>
    <col min="6661" max="6661" width="12.85546875" style="65" customWidth="1"/>
    <col min="6662" max="6662" width="11.42578125" style="65"/>
    <col min="6663" max="6663" width="13.85546875" style="65" customWidth="1"/>
    <col min="6664" max="6912" width="11.42578125" style="65"/>
    <col min="6913" max="6913" width="14.28515625" style="65" customWidth="1"/>
    <col min="6914" max="6915" width="8.85546875" style="65" customWidth="1"/>
    <col min="6916" max="6916" width="13" style="65" customWidth="1"/>
    <col min="6917" max="6917" width="12.85546875" style="65" customWidth="1"/>
    <col min="6918" max="6918" width="11.42578125" style="65"/>
    <col min="6919" max="6919" width="13.85546875" style="65" customWidth="1"/>
    <col min="6920" max="7168" width="11.42578125" style="65"/>
    <col min="7169" max="7169" width="14.28515625" style="65" customWidth="1"/>
    <col min="7170" max="7171" width="8.85546875" style="65" customWidth="1"/>
    <col min="7172" max="7172" width="13" style="65" customWidth="1"/>
    <col min="7173" max="7173" width="12.85546875" style="65" customWidth="1"/>
    <col min="7174" max="7174" width="11.42578125" style="65"/>
    <col min="7175" max="7175" width="13.85546875" style="65" customWidth="1"/>
    <col min="7176" max="7424" width="11.42578125" style="65"/>
    <col min="7425" max="7425" width="14.28515625" style="65" customWidth="1"/>
    <col min="7426" max="7427" width="8.85546875" style="65" customWidth="1"/>
    <col min="7428" max="7428" width="13" style="65" customWidth="1"/>
    <col min="7429" max="7429" width="12.85546875" style="65" customWidth="1"/>
    <col min="7430" max="7430" width="11.42578125" style="65"/>
    <col min="7431" max="7431" width="13.85546875" style="65" customWidth="1"/>
    <col min="7432" max="7680" width="11.42578125" style="65"/>
    <col min="7681" max="7681" width="14.28515625" style="65" customWidth="1"/>
    <col min="7682" max="7683" width="8.85546875" style="65" customWidth="1"/>
    <col min="7684" max="7684" width="13" style="65" customWidth="1"/>
    <col min="7685" max="7685" width="12.85546875" style="65" customWidth="1"/>
    <col min="7686" max="7686" width="11.42578125" style="65"/>
    <col min="7687" max="7687" width="13.85546875" style="65" customWidth="1"/>
    <col min="7688" max="7936" width="11.42578125" style="65"/>
    <col min="7937" max="7937" width="14.28515625" style="65" customWidth="1"/>
    <col min="7938" max="7939" width="8.85546875" style="65" customWidth="1"/>
    <col min="7940" max="7940" width="13" style="65" customWidth="1"/>
    <col min="7941" max="7941" width="12.85546875" style="65" customWidth="1"/>
    <col min="7942" max="7942" width="11.42578125" style="65"/>
    <col min="7943" max="7943" width="13.85546875" style="65" customWidth="1"/>
    <col min="7944" max="8192" width="11.42578125" style="65"/>
    <col min="8193" max="8193" width="14.28515625" style="65" customWidth="1"/>
    <col min="8194" max="8195" width="8.85546875" style="65" customWidth="1"/>
    <col min="8196" max="8196" width="13" style="65" customWidth="1"/>
    <col min="8197" max="8197" width="12.85546875" style="65" customWidth="1"/>
    <col min="8198" max="8198" width="11.42578125" style="65"/>
    <col min="8199" max="8199" width="13.85546875" style="65" customWidth="1"/>
    <col min="8200" max="8448" width="11.42578125" style="65"/>
    <col min="8449" max="8449" width="14.28515625" style="65" customWidth="1"/>
    <col min="8450" max="8451" width="8.85546875" style="65" customWidth="1"/>
    <col min="8452" max="8452" width="13" style="65" customWidth="1"/>
    <col min="8453" max="8453" width="12.85546875" style="65" customWidth="1"/>
    <col min="8454" max="8454" width="11.42578125" style="65"/>
    <col min="8455" max="8455" width="13.85546875" style="65" customWidth="1"/>
    <col min="8456" max="8704" width="11.42578125" style="65"/>
    <col min="8705" max="8705" width="14.28515625" style="65" customWidth="1"/>
    <col min="8706" max="8707" width="8.85546875" style="65" customWidth="1"/>
    <col min="8708" max="8708" width="13" style="65" customWidth="1"/>
    <col min="8709" max="8709" width="12.85546875" style="65" customWidth="1"/>
    <col min="8710" max="8710" width="11.42578125" style="65"/>
    <col min="8711" max="8711" width="13.85546875" style="65" customWidth="1"/>
    <col min="8712" max="8960" width="11.42578125" style="65"/>
    <col min="8961" max="8961" width="14.28515625" style="65" customWidth="1"/>
    <col min="8962" max="8963" width="8.85546875" style="65" customWidth="1"/>
    <col min="8964" max="8964" width="13" style="65" customWidth="1"/>
    <col min="8965" max="8965" width="12.85546875" style="65" customWidth="1"/>
    <col min="8966" max="8966" width="11.42578125" style="65"/>
    <col min="8967" max="8967" width="13.85546875" style="65" customWidth="1"/>
    <col min="8968" max="9216" width="11.42578125" style="65"/>
    <col min="9217" max="9217" width="14.28515625" style="65" customWidth="1"/>
    <col min="9218" max="9219" width="8.85546875" style="65" customWidth="1"/>
    <col min="9220" max="9220" width="13" style="65" customWidth="1"/>
    <col min="9221" max="9221" width="12.85546875" style="65" customWidth="1"/>
    <col min="9222" max="9222" width="11.42578125" style="65"/>
    <col min="9223" max="9223" width="13.85546875" style="65" customWidth="1"/>
    <col min="9224" max="9472" width="11.42578125" style="65"/>
    <col min="9473" max="9473" width="14.28515625" style="65" customWidth="1"/>
    <col min="9474" max="9475" width="8.85546875" style="65" customWidth="1"/>
    <col min="9476" max="9476" width="13" style="65" customWidth="1"/>
    <col min="9477" max="9477" width="12.85546875" style="65" customWidth="1"/>
    <col min="9478" max="9478" width="11.42578125" style="65"/>
    <col min="9479" max="9479" width="13.85546875" style="65" customWidth="1"/>
    <col min="9480" max="9728" width="11.42578125" style="65"/>
    <col min="9729" max="9729" width="14.28515625" style="65" customWidth="1"/>
    <col min="9730" max="9731" width="8.85546875" style="65" customWidth="1"/>
    <col min="9732" max="9732" width="13" style="65" customWidth="1"/>
    <col min="9733" max="9733" width="12.85546875" style="65" customWidth="1"/>
    <col min="9734" max="9734" width="11.42578125" style="65"/>
    <col min="9735" max="9735" width="13.85546875" style="65" customWidth="1"/>
    <col min="9736" max="9984" width="11.42578125" style="65"/>
    <col min="9985" max="9985" width="14.28515625" style="65" customWidth="1"/>
    <col min="9986" max="9987" width="8.85546875" style="65" customWidth="1"/>
    <col min="9988" max="9988" width="13" style="65" customWidth="1"/>
    <col min="9989" max="9989" width="12.85546875" style="65" customWidth="1"/>
    <col min="9990" max="9990" width="11.42578125" style="65"/>
    <col min="9991" max="9991" width="13.85546875" style="65" customWidth="1"/>
    <col min="9992" max="10240" width="11.42578125" style="65"/>
    <col min="10241" max="10241" width="14.28515625" style="65" customWidth="1"/>
    <col min="10242" max="10243" width="8.85546875" style="65" customWidth="1"/>
    <col min="10244" max="10244" width="13" style="65" customWidth="1"/>
    <col min="10245" max="10245" width="12.85546875" style="65" customWidth="1"/>
    <col min="10246" max="10246" width="11.42578125" style="65"/>
    <col min="10247" max="10247" width="13.85546875" style="65" customWidth="1"/>
    <col min="10248" max="10496" width="11.42578125" style="65"/>
    <col min="10497" max="10497" width="14.28515625" style="65" customWidth="1"/>
    <col min="10498" max="10499" width="8.85546875" style="65" customWidth="1"/>
    <col min="10500" max="10500" width="13" style="65" customWidth="1"/>
    <col min="10501" max="10501" width="12.85546875" style="65" customWidth="1"/>
    <col min="10502" max="10502" width="11.42578125" style="65"/>
    <col min="10503" max="10503" width="13.85546875" style="65" customWidth="1"/>
    <col min="10504" max="10752" width="11.42578125" style="65"/>
    <col min="10753" max="10753" width="14.28515625" style="65" customWidth="1"/>
    <col min="10754" max="10755" width="8.85546875" style="65" customWidth="1"/>
    <col min="10756" max="10756" width="13" style="65" customWidth="1"/>
    <col min="10757" max="10757" width="12.85546875" style="65" customWidth="1"/>
    <col min="10758" max="10758" width="11.42578125" style="65"/>
    <col min="10759" max="10759" width="13.85546875" style="65" customWidth="1"/>
    <col min="10760" max="11008" width="11.42578125" style="65"/>
    <col min="11009" max="11009" width="14.28515625" style="65" customWidth="1"/>
    <col min="11010" max="11011" width="8.85546875" style="65" customWidth="1"/>
    <col min="11012" max="11012" width="13" style="65" customWidth="1"/>
    <col min="11013" max="11013" width="12.85546875" style="65" customWidth="1"/>
    <col min="11014" max="11014" width="11.42578125" style="65"/>
    <col min="11015" max="11015" width="13.85546875" style="65" customWidth="1"/>
    <col min="11016" max="11264" width="11.42578125" style="65"/>
    <col min="11265" max="11265" width="14.28515625" style="65" customWidth="1"/>
    <col min="11266" max="11267" width="8.85546875" style="65" customWidth="1"/>
    <col min="11268" max="11268" width="13" style="65" customWidth="1"/>
    <col min="11269" max="11269" width="12.85546875" style="65" customWidth="1"/>
    <col min="11270" max="11270" width="11.42578125" style="65"/>
    <col min="11271" max="11271" width="13.85546875" style="65" customWidth="1"/>
    <col min="11272" max="11520" width="11.42578125" style="65"/>
    <col min="11521" max="11521" width="14.28515625" style="65" customWidth="1"/>
    <col min="11522" max="11523" width="8.85546875" style="65" customWidth="1"/>
    <col min="11524" max="11524" width="13" style="65" customWidth="1"/>
    <col min="11525" max="11525" width="12.85546875" style="65" customWidth="1"/>
    <col min="11526" max="11526" width="11.42578125" style="65"/>
    <col min="11527" max="11527" width="13.85546875" style="65" customWidth="1"/>
    <col min="11528" max="11776" width="11.42578125" style="65"/>
    <col min="11777" max="11777" width="14.28515625" style="65" customWidth="1"/>
    <col min="11778" max="11779" width="8.85546875" style="65" customWidth="1"/>
    <col min="11780" max="11780" width="13" style="65" customWidth="1"/>
    <col min="11781" max="11781" width="12.85546875" style="65" customWidth="1"/>
    <col min="11782" max="11782" width="11.42578125" style="65"/>
    <col min="11783" max="11783" width="13.85546875" style="65" customWidth="1"/>
    <col min="11784" max="12032" width="11.42578125" style="65"/>
    <col min="12033" max="12033" width="14.28515625" style="65" customWidth="1"/>
    <col min="12034" max="12035" width="8.85546875" style="65" customWidth="1"/>
    <col min="12036" max="12036" width="13" style="65" customWidth="1"/>
    <col min="12037" max="12037" width="12.85546875" style="65" customWidth="1"/>
    <col min="12038" max="12038" width="11.42578125" style="65"/>
    <col min="12039" max="12039" width="13.85546875" style="65" customWidth="1"/>
    <col min="12040" max="12288" width="11.42578125" style="65"/>
    <col min="12289" max="12289" width="14.28515625" style="65" customWidth="1"/>
    <col min="12290" max="12291" width="8.85546875" style="65" customWidth="1"/>
    <col min="12292" max="12292" width="13" style="65" customWidth="1"/>
    <col min="12293" max="12293" width="12.85546875" style="65" customWidth="1"/>
    <col min="12294" max="12294" width="11.42578125" style="65"/>
    <col min="12295" max="12295" width="13.85546875" style="65" customWidth="1"/>
    <col min="12296" max="12544" width="11.42578125" style="65"/>
    <col min="12545" max="12545" width="14.28515625" style="65" customWidth="1"/>
    <col min="12546" max="12547" width="8.85546875" style="65" customWidth="1"/>
    <col min="12548" max="12548" width="13" style="65" customWidth="1"/>
    <col min="12549" max="12549" width="12.85546875" style="65" customWidth="1"/>
    <col min="12550" max="12550" width="11.42578125" style="65"/>
    <col min="12551" max="12551" width="13.85546875" style="65" customWidth="1"/>
    <col min="12552" max="12800" width="11.42578125" style="65"/>
    <col min="12801" max="12801" width="14.28515625" style="65" customWidth="1"/>
    <col min="12802" max="12803" width="8.85546875" style="65" customWidth="1"/>
    <col min="12804" max="12804" width="13" style="65" customWidth="1"/>
    <col min="12805" max="12805" width="12.85546875" style="65" customWidth="1"/>
    <col min="12806" max="12806" width="11.42578125" style="65"/>
    <col min="12807" max="12807" width="13.85546875" style="65" customWidth="1"/>
    <col min="12808" max="13056" width="11.42578125" style="65"/>
    <col min="13057" max="13057" width="14.28515625" style="65" customWidth="1"/>
    <col min="13058" max="13059" width="8.85546875" style="65" customWidth="1"/>
    <col min="13060" max="13060" width="13" style="65" customWidth="1"/>
    <col min="13061" max="13061" width="12.85546875" style="65" customWidth="1"/>
    <col min="13062" max="13062" width="11.42578125" style="65"/>
    <col min="13063" max="13063" width="13.85546875" style="65" customWidth="1"/>
    <col min="13064" max="13312" width="11.42578125" style="65"/>
    <col min="13313" max="13313" width="14.28515625" style="65" customWidth="1"/>
    <col min="13314" max="13315" width="8.85546875" style="65" customWidth="1"/>
    <col min="13316" max="13316" width="13" style="65" customWidth="1"/>
    <col min="13317" max="13317" width="12.85546875" style="65" customWidth="1"/>
    <col min="13318" max="13318" width="11.42578125" style="65"/>
    <col min="13319" max="13319" width="13.85546875" style="65" customWidth="1"/>
    <col min="13320" max="13568" width="11.42578125" style="65"/>
    <col min="13569" max="13569" width="14.28515625" style="65" customWidth="1"/>
    <col min="13570" max="13571" width="8.85546875" style="65" customWidth="1"/>
    <col min="13572" max="13572" width="13" style="65" customWidth="1"/>
    <col min="13573" max="13573" width="12.85546875" style="65" customWidth="1"/>
    <col min="13574" max="13574" width="11.42578125" style="65"/>
    <col min="13575" max="13575" width="13.85546875" style="65" customWidth="1"/>
    <col min="13576" max="13824" width="11.42578125" style="65"/>
    <col min="13825" max="13825" width="14.28515625" style="65" customWidth="1"/>
    <col min="13826" max="13827" width="8.85546875" style="65" customWidth="1"/>
    <col min="13828" max="13828" width="13" style="65" customWidth="1"/>
    <col min="13829" max="13829" width="12.85546875" style="65" customWidth="1"/>
    <col min="13830" max="13830" width="11.42578125" style="65"/>
    <col min="13831" max="13831" width="13.85546875" style="65" customWidth="1"/>
    <col min="13832" max="14080" width="11.42578125" style="65"/>
    <col min="14081" max="14081" width="14.28515625" style="65" customWidth="1"/>
    <col min="14082" max="14083" width="8.85546875" style="65" customWidth="1"/>
    <col min="14084" max="14084" width="13" style="65" customWidth="1"/>
    <col min="14085" max="14085" width="12.85546875" style="65" customWidth="1"/>
    <col min="14086" max="14086" width="11.42578125" style="65"/>
    <col min="14087" max="14087" width="13.85546875" style="65" customWidth="1"/>
    <col min="14088" max="14336" width="11.42578125" style="65"/>
    <col min="14337" max="14337" width="14.28515625" style="65" customWidth="1"/>
    <col min="14338" max="14339" width="8.85546875" style="65" customWidth="1"/>
    <col min="14340" max="14340" width="13" style="65" customWidth="1"/>
    <col min="14341" max="14341" width="12.85546875" style="65" customWidth="1"/>
    <col min="14342" max="14342" width="11.42578125" style="65"/>
    <col min="14343" max="14343" width="13.85546875" style="65" customWidth="1"/>
    <col min="14344" max="14592" width="11.42578125" style="65"/>
    <col min="14593" max="14593" width="14.28515625" style="65" customWidth="1"/>
    <col min="14594" max="14595" width="8.85546875" style="65" customWidth="1"/>
    <col min="14596" max="14596" width="13" style="65" customWidth="1"/>
    <col min="14597" max="14597" width="12.85546875" style="65" customWidth="1"/>
    <col min="14598" max="14598" width="11.42578125" style="65"/>
    <col min="14599" max="14599" width="13.85546875" style="65" customWidth="1"/>
    <col min="14600" max="14848" width="11.42578125" style="65"/>
    <col min="14849" max="14849" width="14.28515625" style="65" customWidth="1"/>
    <col min="14850" max="14851" width="8.85546875" style="65" customWidth="1"/>
    <col min="14852" max="14852" width="13" style="65" customWidth="1"/>
    <col min="14853" max="14853" width="12.85546875" style="65" customWidth="1"/>
    <col min="14854" max="14854" width="11.42578125" style="65"/>
    <col min="14855" max="14855" width="13.85546875" style="65" customWidth="1"/>
    <col min="14856" max="15104" width="11.42578125" style="65"/>
    <col min="15105" max="15105" width="14.28515625" style="65" customWidth="1"/>
    <col min="15106" max="15107" width="8.85546875" style="65" customWidth="1"/>
    <col min="15108" max="15108" width="13" style="65" customWidth="1"/>
    <col min="15109" max="15109" width="12.85546875" style="65" customWidth="1"/>
    <col min="15110" max="15110" width="11.42578125" style="65"/>
    <col min="15111" max="15111" width="13.85546875" style="65" customWidth="1"/>
    <col min="15112" max="15360" width="11.42578125" style="65"/>
    <col min="15361" max="15361" width="14.28515625" style="65" customWidth="1"/>
    <col min="15362" max="15363" width="8.85546875" style="65" customWidth="1"/>
    <col min="15364" max="15364" width="13" style="65" customWidth="1"/>
    <col min="15365" max="15365" width="12.85546875" style="65" customWidth="1"/>
    <col min="15366" max="15366" width="11.42578125" style="65"/>
    <col min="15367" max="15367" width="13.85546875" style="65" customWidth="1"/>
    <col min="15368" max="15616" width="11.42578125" style="65"/>
    <col min="15617" max="15617" width="14.28515625" style="65" customWidth="1"/>
    <col min="15618" max="15619" width="8.85546875" style="65" customWidth="1"/>
    <col min="15620" max="15620" width="13" style="65" customWidth="1"/>
    <col min="15621" max="15621" width="12.85546875" style="65" customWidth="1"/>
    <col min="15622" max="15622" width="11.42578125" style="65"/>
    <col min="15623" max="15623" width="13.85546875" style="65" customWidth="1"/>
    <col min="15624" max="15872" width="11.42578125" style="65"/>
    <col min="15873" max="15873" width="14.28515625" style="65" customWidth="1"/>
    <col min="15874" max="15875" width="8.85546875" style="65" customWidth="1"/>
    <col min="15876" max="15876" width="13" style="65" customWidth="1"/>
    <col min="15877" max="15877" width="12.85546875" style="65" customWidth="1"/>
    <col min="15878" max="15878" width="11.42578125" style="65"/>
    <col min="15879" max="15879" width="13.85546875" style="65" customWidth="1"/>
    <col min="15880" max="16128" width="11.42578125" style="65"/>
    <col min="16129" max="16129" width="14.28515625" style="65" customWidth="1"/>
    <col min="16130" max="16131" width="8.85546875" style="65" customWidth="1"/>
    <col min="16132" max="16132" width="13" style="65" customWidth="1"/>
    <col min="16133" max="16133" width="12.85546875" style="65" customWidth="1"/>
    <col min="16134" max="16134" width="11.42578125" style="65"/>
    <col min="16135" max="16135" width="13.85546875" style="65" customWidth="1"/>
    <col min="16136" max="16384" width="11.42578125" style="65"/>
  </cols>
  <sheetData>
    <row r="3" spans="1:7" ht="12.75">
      <c r="B3" s="66" t="s">
        <v>75</v>
      </c>
      <c r="C3" s="67">
        <v>0.2</v>
      </c>
      <c r="E3" s="66" t="s">
        <v>76</v>
      </c>
      <c r="F3" s="68">
        <v>0.85</v>
      </c>
    </row>
    <row r="4" spans="1:7" ht="23.25" customHeight="1">
      <c r="C4" s="66"/>
      <c r="D4" s="69"/>
    </row>
    <row r="5" spans="1:7" ht="18.75" customHeight="1">
      <c r="A5" s="70" t="s">
        <v>77</v>
      </c>
      <c r="B5" s="71"/>
      <c r="C5" s="71"/>
      <c r="D5" s="72" t="s">
        <v>78</v>
      </c>
      <c r="E5" s="73"/>
      <c r="F5" s="74"/>
    </row>
    <row r="6" spans="1:7" s="76" customFormat="1" ht="44.25" customHeight="1">
      <c r="A6" s="75" t="s">
        <v>79</v>
      </c>
      <c r="B6" s="75" t="s">
        <v>80</v>
      </c>
      <c r="C6" s="75" t="s">
        <v>81</v>
      </c>
      <c r="D6" s="75" t="s">
        <v>82</v>
      </c>
      <c r="E6" s="75" t="s">
        <v>83</v>
      </c>
      <c r="F6" s="75" t="s">
        <v>84</v>
      </c>
      <c r="G6" s="75" t="s">
        <v>85</v>
      </c>
    </row>
    <row r="7" spans="1:7" s="76" customFormat="1" ht="13.5" customHeight="1">
      <c r="A7" s="77" t="s">
        <v>86</v>
      </c>
      <c r="B7" s="78">
        <v>10</v>
      </c>
      <c r="C7" s="79">
        <v>100</v>
      </c>
      <c r="D7" s="80"/>
      <c r="E7" s="80"/>
      <c r="F7" s="80"/>
      <c r="G7" s="81"/>
    </row>
    <row r="8" spans="1:7" s="76" customFormat="1" ht="13.5" customHeight="1">
      <c r="A8" s="77" t="s">
        <v>87</v>
      </c>
      <c r="B8" s="78">
        <v>6</v>
      </c>
      <c r="C8" s="79">
        <v>200</v>
      </c>
      <c r="D8" s="80"/>
      <c r="E8" s="80"/>
      <c r="F8" s="80"/>
      <c r="G8" s="81"/>
    </row>
    <row r="9" spans="1:7" s="76" customFormat="1" ht="13.5" customHeight="1">
      <c r="A9" s="77" t="s">
        <v>88</v>
      </c>
      <c r="B9" s="78">
        <v>7</v>
      </c>
      <c r="C9" s="79">
        <v>50</v>
      </c>
      <c r="D9" s="80"/>
      <c r="E9" s="80"/>
      <c r="F9" s="80"/>
      <c r="G9" s="81"/>
    </row>
    <row r="10" spans="1:7" s="76" customFormat="1" ht="13.5" customHeight="1">
      <c r="A10" s="77" t="s">
        <v>89</v>
      </c>
      <c r="B10" s="78">
        <v>9</v>
      </c>
      <c r="C10" s="79">
        <v>60</v>
      </c>
      <c r="D10" s="80"/>
      <c r="E10" s="80"/>
      <c r="F10" s="80"/>
      <c r="G10" s="81"/>
    </row>
    <row r="11" spans="1:7" s="76" customFormat="1" ht="13.5" customHeight="1">
      <c r="A11" s="77" t="s">
        <v>90</v>
      </c>
      <c r="B11" s="78">
        <v>10</v>
      </c>
      <c r="C11" s="79">
        <v>150</v>
      </c>
      <c r="D11" s="80"/>
      <c r="E11" s="80"/>
      <c r="F11" s="80"/>
      <c r="G11" s="81"/>
    </row>
    <row r="12" spans="1:7" s="76" customFormat="1" ht="13.5" customHeight="1">
      <c r="A12" s="77" t="s">
        <v>91</v>
      </c>
      <c r="B12" s="78">
        <v>8</v>
      </c>
      <c r="C12" s="79">
        <v>100</v>
      </c>
      <c r="D12" s="80"/>
      <c r="E12" s="80"/>
      <c r="F12" s="80"/>
      <c r="G12" s="81"/>
    </row>
    <row r="13" spans="1:7" ht="13.5" customHeight="1">
      <c r="A13" s="77" t="s">
        <v>92</v>
      </c>
      <c r="B13" s="78">
        <v>10</v>
      </c>
      <c r="C13" s="79">
        <v>200</v>
      </c>
      <c r="D13" s="80"/>
      <c r="E13" s="80"/>
      <c r="F13" s="80"/>
      <c r="G13" s="80"/>
    </row>
    <row r="14" spans="1:7" ht="13.5" customHeight="1">
      <c r="A14" s="77" t="s">
        <v>93</v>
      </c>
      <c r="B14" s="78">
        <v>6</v>
      </c>
      <c r="C14" s="79">
        <v>50</v>
      </c>
      <c r="D14" s="80"/>
      <c r="E14" s="80"/>
      <c r="F14" s="80"/>
      <c r="G14" s="80"/>
    </row>
    <row r="15" spans="1:7" ht="13.5" customHeight="1">
      <c r="A15" s="77" t="s">
        <v>94</v>
      </c>
      <c r="B15" s="78">
        <v>7</v>
      </c>
      <c r="C15" s="79">
        <v>60</v>
      </c>
      <c r="D15" s="80"/>
      <c r="E15" s="80"/>
      <c r="F15" s="80"/>
      <c r="G15" s="80"/>
    </row>
    <row r="16" spans="1:7" ht="13.5" customHeight="1">
      <c r="A16" s="77" t="s">
        <v>95</v>
      </c>
      <c r="B16" s="78">
        <v>4</v>
      </c>
      <c r="C16" s="79">
        <v>60</v>
      </c>
      <c r="D16" s="80"/>
      <c r="E16" s="80"/>
      <c r="F16" s="80"/>
      <c r="G16" s="80"/>
    </row>
    <row r="17" spans="1:7" ht="13.5" customHeight="1">
      <c r="A17" s="77" t="s">
        <v>96</v>
      </c>
      <c r="B17" s="78">
        <v>6</v>
      </c>
      <c r="C17" s="79">
        <v>50</v>
      </c>
      <c r="D17" s="80"/>
      <c r="E17" s="80"/>
      <c r="F17" s="80"/>
      <c r="G17" s="80"/>
    </row>
    <row r="18" spans="1:7" ht="13.5" customHeight="1">
      <c r="A18" s="77" t="s">
        <v>97</v>
      </c>
      <c r="B18" s="78">
        <v>8</v>
      </c>
      <c r="C18" s="79">
        <v>60</v>
      </c>
      <c r="D18" s="80"/>
      <c r="E18" s="80"/>
      <c r="F18" s="80"/>
      <c r="G18" s="80"/>
    </row>
    <row r="19" spans="1:7" ht="13.5" customHeight="1">
      <c r="A19" s="77" t="s">
        <v>98</v>
      </c>
      <c r="B19" s="78">
        <v>4</v>
      </c>
      <c r="C19" s="79">
        <v>150</v>
      </c>
      <c r="D19" s="80"/>
      <c r="E19" s="80"/>
      <c r="F19" s="80"/>
      <c r="G19" s="80"/>
    </row>
    <row r="20" spans="1:7" ht="13.5" customHeight="1">
      <c r="A20" s="77" t="s">
        <v>99</v>
      </c>
      <c r="B20" s="78">
        <v>8</v>
      </c>
      <c r="C20" s="79">
        <v>200</v>
      </c>
      <c r="D20" s="80"/>
      <c r="E20" s="80"/>
      <c r="F20" s="80"/>
      <c r="G20" s="80"/>
    </row>
    <row r="21" spans="1:7" ht="13.5" customHeight="1">
      <c r="A21" s="77" t="s">
        <v>100</v>
      </c>
      <c r="B21" s="78">
        <v>5</v>
      </c>
      <c r="C21" s="79">
        <v>50</v>
      </c>
      <c r="D21" s="80"/>
      <c r="E21" s="80"/>
      <c r="F21" s="80"/>
      <c r="G21" s="80"/>
    </row>
    <row r="22" spans="1:7" ht="13.5" customHeight="1">
      <c r="A22" s="77" t="s">
        <v>101</v>
      </c>
      <c r="B22" s="78">
        <v>5</v>
      </c>
      <c r="C22" s="79">
        <v>50</v>
      </c>
      <c r="D22" s="80"/>
      <c r="E22" s="80"/>
      <c r="F22" s="80"/>
      <c r="G22" s="80"/>
    </row>
    <row r="23" spans="1:7" ht="13.5" customHeight="1">
      <c r="A23" s="77" t="s">
        <v>102</v>
      </c>
      <c r="B23" s="78">
        <v>5</v>
      </c>
      <c r="C23" s="79">
        <v>50</v>
      </c>
      <c r="D23" s="80"/>
      <c r="E23" s="80"/>
      <c r="F23" s="80"/>
      <c r="G23" s="80"/>
    </row>
    <row r="24" spans="1:7" ht="13.5" customHeight="1">
      <c r="A24" s="77" t="s">
        <v>103</v>
      </c>
      <c r="B24" s="78">
        <v>8</v>
      </c>
      <c r="C24" s="79">
        <v>100</v>
      </c>
      <c r="D24" s="80"/>
      <c r="E24" s="80"/>
      <c r="F24" s="80"/>
      <c r="G24" s="80"/>
    </row>
    <row r="25" spans="1:7" ht="13.5" customHeight="1">
      <c r="A25" s="77" t="s">
        <v>104</v>
      </c>
      <c r="B25" s="78">
        <v>10</v>
      </c>
      <c r="C25" s="79">
        <v>200</v>
      </c>
      <c r="D25" s="80"/>
      <c r="E25" s="80"/>
      <c r="F25" s="80"/>
      <c r="G25" s="80"/>
    </row>
    <row r="26" spans="1:7" ht="13.5" customHeight="1">
      <c r="A26" s="77" t="s">
        <v>105</v>
      </c>
      <c r="B26" s="78">
        <v>6</v>
      </c>
      <c r="C26" s="79">
        <v>50</v>
      </c>
      <c r="D26" s="80"/>
      <c r="E26" s="80"/>
      <c r="F26" s="80"/>
      <c r="G26" s="80"/>
    </row>
    <row r="27" spans="1:7" ht="13.5" customHeight="1">
      <c r="A27" s="77" t="s">
        <v>106</v>
      </c>
      <c r="B27" s="78">
        <v>7</v>
      </c>
      <c r="C27" s="79">
        <v>60</v>
      </c>
      <c r="D27" s="80"/>
      <c r="E27" s="80"/>
      <c r="F27" s="80"/>
      <c r="G27" s="80"/>
    </row>
    <row r="28" spans="1:7" ht="13.5" customHeight="1">
      <c r="A28" s="77" t="s">
        <v>107</v>
      </c>
      <c r="B28" s="78">
        <v>4</v>
      </c>
      <c r="C28" s="79">
        <v>60</v>
      </c>
      <c r="D28" s="80"/>
      <c r="E28" s="80"/>
      <c r="F28" s="80"/>
      <c r="G28" s="80"/>
    </row>
    <row r="29" spans="1:7" ht="13.5" customHeight="1">
      <c r="A29" s="77" t="s">
        <v>108</v>
      </c>
      <c r="B29" s="78">
        <v>6</v>
      </c>
      <c r="C29" s="79">
        <v>200</v>
      </c>
      <c r="D29" s="80"/>
      <c r="E29" s="80"/>
      <c r="F29" s="80"/>
      <c r="G29" s="80"/>
    </row>
    <row r="30" spans="1:7" ht="13.5" customHeight="1">
      <c r="A30" s="77" t="s">
        <v>109</v>
      </c>
      <c r="B30" s="78">
        <v>7</v>
      </c>
      <c r="C30" s="79">
        <v>50</v>
      </c>
      <c r="D30" s="80"/>
      <c r="E30" s="80"/>
      <c r="F30" s="80"/>
      <c r="G30" s="80"/>
    </row>
    <row r="31" spans="1:7" ht="13.5" customHeight="1">
      <c r="A31" s="77" t="s">
        <v>110</v>
      </c>
      <c r="B31" s="78">
        <v>9</v>
      </c>
      <c r="C31" s="79">
        <v>60</v>
      </c>
      <c r="D31" s="80"/>
      <c r="E31" s="80"/>
      <c r="F31" s="80"/>
      <c r="G31" s="80"/>
    </row>
    <row r="32" spans="1:7" ht="13.5" customHeight="1">
      <c r="A32" s="77" t="s">
        <v>111</v>
      </c>
      <c r="B32" s="78">
        <v>10</v>
      </c>
      <c r="C32" s="79">
        <v>150</v>
      </c>
      <c r="D32" s="80"/>
      <c r="E32" s="80"/>
      <c r="F32" s="80"/>
      <c r="G32" s="80"/>
    </row>
    <row r="33" spans="1:7" ht="13.5" customHeight="1">
      <c r="A33" s="77" t="s">
        <v>112</v>
      </c>
      <c r="B33" s="78">
        <v>8</v>
      </c>
      <c r="C33" s="79">
        <v>100</v>
      </c>
      <c r="D33" s="80"/>
      <c r="E33" s="80"/>
      <c r="F33" s="80"/>
      <c r="G33" s="80"/>
    </row>
    <row r="34" spans="1:7" ht="13.5" customHeight="1">
      <c r="A34" s="77" t="s">
        <v>113</v>
      </c>
      <c r="B34" s="78">
        <v>10</v>
      </c>
      <c r="C34" s="79">
        <v>200</v>
      </c>
      <c r="D34" s="80"/>
      <c r="E34" s="80"/>
      <c r="F34" s="80"/>
      <c r="G34" s="80"/>
    </row>
    <row r="35" spans="1:7" ht="13.5" customHeight="1">
      <c r="A35" s="77" t="s">
        <v>114</v>
      </c>
      <c r="B35" s="78">
        <v>6</v>
      </c>
      <c r="C35" s="79">
        <v>50</v>
      </c>
      <c r="D35" s="80"/>
      <c r="E35" s="80"/>
      <c r="F35" s="80"/>
      <c r="G35" s="80"/>
    </row>
    <row r="36" spans="1:7" ht="13.5" customHeight="1">
      <c r="A36" s="77" t="s">
        <v>115</v>
      </c>
      <c r="B36" s="78">
        <v>7</v>
      </c>
      <c r="C36" s="79">
        <v>60</v>
      </c>
      <c r="D36" s="80"/>
      <c r="E36" s="80"/>
      <c r="F36" s="80"/>
      <c r="G36" s="80"/>
    </row>
    <row r="37" spans="1:7" ht="13.5" customHeight="1">
      <c r="A37" s="77" t="s">
        <v>116</v>
      </c>
      <c r="B37" s="78">
        <v>4</v>
      </c>
      <c r="C37" s="79">
        <v>60</v>
      </c>
      <c r="D37" s="80"/>
      <c r="E37" s="80"/>
      <c r="F37" s="80"/>
      <c r="G37" s="80"/>
    </row>
    <row r="38" spans="1:7" ht="13.5" customHeight="1">
      <c r="A38" s="77" t="s">
        <v>117</v>
      </c>
      <c r="B38" s="78">
        <v>6</v>
      </c>
      <c r="C38" s="79">
        <v>50</v>
      </c>
      <c r="D38" s="80"/>
      <c r="E38" s="80"/>
      <c r="F38" s="80"/>
      <c r="G38" s="80"/>
    </row>
    <row r="39" spans="1:7" ht="13.5" customHeight="1">
      <c r="A39" s="77" t="s">
        <v>118</v>
      </c>
      <c r="B39" s="78">
        <v>8</v>
      </c>
      <c r="C39" s="79">
        <v>60</v>
      </c>
      <c r="D39" s="80"/>
      <c r="E39" s="80"/>
      <c r="F39" s="80"/>
      <c r="G39" s="80"/>
    </row>
    <row r="40" spans="1:7" ht="13.5" customHeight="1">
      <c r="A40" s="77" t="s">
        <v>119</v>
      </c>
      <c r="B40" s="78">
        <v>4</v>
      </c>
      <c r="C40" s="79">
        <v>150</v>
      </c>
      <c r="D40" s="80"/>
      <c r="E40" s="80"/>
      <c r="F40" s="80"/>
      <c r="G40" s="80"/>
    </row>
    <row r="41" spans="1:7" ht="13.5" customHeight="1">
      <c r="A41" s="77" t="s">
        <v>120</v>
      </c>
      <c r="B41" s="78">
        <v>8</v>
      </c>
      <c r="C41" s="79">
        <v>200</v>
      </c>
      <c r="D41" s="80"/>
      <c r="E41" s="80"/>
      <c r="F41" s="80"/>
      <c r="G41" s="80"/>
    </row>
    <row r="42" spans="1:7" ht="13.5" customHeight="1">
      <c r="A42" s="77" t="s">
        <v>121</v>
      </c>
      <c r="B42" s="78">
        <v>5</v>
      </c>
      <c r="C42" s="79">
        <v>50</v>
      </c>
      <c r="D42" s="80"/>
      <c r="E42" s="80"/>
      <c r="F42" s="80"/>
      <c r="G42" s="80"/>
    </row>
    <row r="43" spans="1:7" ht="13.5" customHeight="1">
      <c r="A43" s="77" t="s">
        <v>122</v>
      </c>
      <c r="B43" s="78">
        <v>10</v>
      </c>
      <c r="C43" s="79">
        <v>100</v>
      </c>
      <c r="D43" s="80"/>
      <c r="E43" s="80"/>
      <c r="F43" s="80"/>
      <c r="G43" s="80"/>
    </row>
    <row r="44" spans="1:7" ht="13.5" customHeight="1">
      <c r="A44" s="77" t="s">
        <v>123</v>
      </c>
      <c r="B44" s="78">
        <v>6</v>
      </c>
      <c r="C44" s="79">
        <v>200</v>
      </c>
      <c r="D44" s="80"/>
      <c r="E44" s="80"/>
      <c r="F44" s="80"/>
      <c r="G44" s="80"/>
    </row>
    <row r="45" spans="1:7" ht="13.5" customHeight="1">
      <c r="A45" s="77" t="s">
        <v>124</v>
      </c>
      <c r="B45" s="78">
        <v>7</v>
      </c>
      <c r="C45" s="79">
        <v>50</v>
      </c>
      <c r="D45" s="80"/>
      <c r="E45" s="80"/>
      <c r="F45" s="80"/>
      <c r="G45" s="80"/>
    </row>
    <row r="46" spans="1:7" ht="13.5" customHeight="1">
      <c r="A46" s="77" t="s">
        <v>125</v>
      </c>
      <c r="B46" s="78">
        <v>9</v>
      </c>
      <c r="C46" s="79">
        <v>60</v>
      </c>
      <c r="D46" s="80"/>
      <c r="E46" s="80"/>
      <c r="F46" s="80"/>
      <c r="G46" s="80"/>
    </row>
    <row r="47" spans="1:7" ht="13.5" customHeight="1">
      <c r="A47" s="77" t="s">
        <v>126</v>
      </c>
      <c r="B47" s="78">
        <v>10</v>
      </c>
      <c r="C47" s="79">
        <v>150</v>
      </c>
      <c r="D47" s="80"/>
      <c r="E47" s="80"/>
      <c r="F47" s="80"/>
      <c r="G47" s="80"/>
    </row>
    <row r="48" spans="1:7" ht="13.5" customHeight="1">
      <c r="A48" s="77" t="s">
        <v>127</v>
      </c>
      <c r="B48" s="78">
        <v>8</v>
      </c>
      <c r="C48" s="79">
        <v>100</v>
      </c>
      <c r="D48" s="80"/>
      <c r="E48" s="80"/>
      <c r="F48" s="80"/>
      <c r="G48" s="80"/>
    </row>
    <row r="49" spans="1:7" ht="13.5" customHeight="1">
      <c r="A49" s="77" t="s">
        <v>128</v>
      </c>
      <c r="B49" s="78">
        <v>10</v>
      </c>
      <c r="C49" s="79">
        <v>200</v>
      </c>
      <c r="D49" s="80"/>
      <c r="E49" s="80"/>
      <c r="F49" s="80"/>
      <c r="G49" s="80"/>
    </row>
    <row r="50" spans="1:7" ht="13.5" customHeight="1">
      <c r="A50" s="77" t="s">
        <v>129</v>
      </c>
      <c r="B50" s="78">
        <v>6</v>
      </c>
      <c r="C50" s="79">
        <v>50</v>
      </c>
      <c r="D50" s="80"/>
      <c r="E50" s="80"/>
      <c r="F50" s="80"/>
      <c r="G50" s="80"/>
    </row>
    <row r="51" spans="1:7" ht="13.5" customHeight="1">
      <c r="A51" s="77" t="s">
        <v>130</v>
      </c>
      <c r="B51" s="78">
        <v>7</v>
      </c>
      <c r="C51" s="79">
        <v>60</v>
      </c>
      <c r="D51" s="80"/>
      <c r="E51" s="80"/>
      <c r="F51" s="80"/>
      <c r="G51" s="80"/>
    </row>
    <row r="52" spans="1:7" ht="13.5" customHeight="1">
      <c r="A52" s="77" t="s">
        <v>131</v>
      </c>
      <c r="B52" s="78">
        <v>4</v>
      </c>
      <c r="C52" s="79">
        <v>60</v>
      </c>
      <c r="D52" s="80"/>
      <c r="E52" s="80"/>
      <c r="F52" s="80"/>
      <c r="G52" s="80"/>
    </row>
    <row r="53" spans="1:7" ht="13.5" customHeight="1">
      <c r="A53" s="77" t="s">
        <v>132</v>
      </c>
      <c r="B53" s="78">
        <v>6</v>
      </c>
      <c r="C53" s="79">
        <v>50</v>
      </c>
      <c r="D53" s="80"/>
      <c r="E53" s="80"/>
      <c r="F53" s="80"/>
      <c r="G53" s="80"/>
    </row>
    <row r="54" spans="1:7" ht="13.5" customHeight="1">
      <c r="A54" s="77" t="s">
        <v>133</v>
      </c>
      <c r="B54" s="78">
        <v>8</v>
      </c>
      <c r="C54" s="79">
        <v>60</v>
      </c>
      <c r="D54" s="80"/>
      <c r="E54" s="80"/>
      <c r="F54" s="80"/>
      <c r="G54" s="80"/>
    </row>
    <row r="55" spans="1:7" ht="13.5" customHeight="1">
      <c r="A55" s="77" t="s">
        <v>134</v>
      </c>
      <c r="B55" s="78">
        <v>4</v>
      </c>
      <c r="C55" s="79">
        <v>150</v>
      </c>
      <c r="D55" s="80"/>
      <c r="E55" s="80"/>
      <c r="F55" s="80"/>
      <c r="G55" s="80"/>
    </row>
    <row r="56" spans="1:7" ht="13.5" customHeight="1">
      <c r="A56" s="77" t="s">
        <v>135</v>
      </c>
      <c r="B56" s="78">
        <v>8</v>
      </c>
      <c r="C56" s="79">
        <v>200</v>
      </c>
      <c r="D56" s="80"/>
      <c r="E56" s="80"/>
      <c r="F56" s="80"/>
      <c r="G56" s="80"/>
    </row>
    <row r="57" spans="1:7" ht="13.5" customHeight="1">
      <c r="A57" s="77" t="s">
        <v>136</v>
      </c>
      <c r="B57" s="78">
        <v>5</v>
      </c>
      <c r="C57" s="79">
        <v>50</v>
      </c>
      <c r="D57" s="80"/>
      <c r="E57" s="80"/>
      <c r="F57" s="80"/>
      <c r="G57" s="80"/>
    </row>
    <row r="58" spans="1:7" ht="13.5" customHeight="1">
      <c r="A58" s="77" t="s">
        <v>137</v>
      </c>
      <c r="B58" s="78">
        <v>5</v>
      </c>
      <c r="C58" s="79">
        <v>50</v>
      </c>
      <c r="D58" s="80"/>
      <c r="E58" s="80"/>
      <c r="F58" s="80"/>
      <c r="G58" s="80"/>
    </row>
    <row r="59" spans="1:7" ht="13.5" customHeight="1">
      <c r="A59" s="77" t="s">
        <v>138</v>
      </c>
      <c r="B59" s="78">
        <v>5</v>
      </c>
      <c r="C59" s="79">
        <v>50</v>
      </c>
      <c r="D59" s="80"/>
      <c r="E59" s="80"/>
      <c r="F59" s="80"/>
      <c r="G59" s="80"/>
    </row>
    <row r="60" spans="1:7" ht="13.5" customHeight="1">
      <c r="A60" s="77" t="s">
        <v>139</v>
      </c>
      <c r="B60" s="78">
        <v>8</v>
      </c>
      <c r="C60" s="79">
        <v>100</v>
      </c>
      <c r="D60" s="80"/>
      <c r="E60" s="80"/>
      <c r="F60" s="80"/>
      <c r="G60" s="80"/>
    </row>
    <row r="61" spans="1:7" ht="13.5" customHeight="1">
      <c r="A61" s="77" t="s">
        <v>140</v>
      </c>
      <c r="B61" s="78">
        <v>10</v>
      </c>
      <c r="C61" s="79">
        <v>200</v>
      </c>
      <c r="D61" s="80"/>
      <c r="E61" s="80"/>
      <c r="F61" s="80"/>
      <c r="G61" s="80"/>
    </row>
    <row r="62" spans="1:7">
      <c r="A62" s="77" t="s">
        <v>141</v>
      </c>
      <c r="B62" s="78">
        <v>6</v>
      </c>
      <c r="C62" s="79">
        <v>50</v>
      </c>
      <c r="D62" s="80"/>
      <c r="E62" s="80"/>
      <c r="F62" s="80"/>
      <c r="G62" s="80"/>
    </row>
    <row r="63" spans="1:7">
      <c r="A63" s="77" t="s">
        <v>142</v>
      </c>
      <c r="B63" s="78">
        <v>7</v>
      </c>
      <c r="C63" s="79">
        <v>60</v>
      </c>
      <c r="D63" s="80"/>
      <c r="E63" s="80"/>
      <c r="F63" s="80"/>
      <c r="G63" s="80"/>
    </row>
    <row r="64" spans="1:7">
      <c r="A64" s="77" t="s">
        <v>143</v>
      </c>
      <c r="B64" s="78">
        <v>4</v>
      </c>
      <c r="C64" s="79">
        <v>60</v>
      </c>
      <c r="D64" s="80"/>
      <c r="E64" s="80"/>
      <c r="F64" s="80"/>
      <c r="G64" s="80"/>
    </row>
    <row r="65" spans="1:7">
      <c r="A65" s="77" t="s">
        <v>144</v>
      </c>
      <c r="B65" s="78">
        <v>6</v>
      </c>
      <c r="C65" s="79">
        <v>200</v>
      </c>
      <c r="D65" s="80"/>
      <c r="E65" s="80"/>
      <c r="F65" s="80"/>
      <c r="G65" s="80"/>
    </row>
    <row r="66" spans="1:7">
      <c r="A66" s="77" t="s">
        <v>145</v>
      </c>
      <c r="B66" s="78">
        <v>7</v>
      </c>
      <c r="C66" s="79">
        <v>50</v>
      </c>
      <c r="D66" s="80"/>
      <c r="E66" s="80"/>
      <c r="F66" s="80"/>
      <c r="G66" s="80"/>
    </row>
    <row r="67" spans="1:7">
      <c r="A67" s="77" t="s">
        <v>146</v>
      </c>
      <c r="B67" s="78">
        <v>9</v>
      </c>
      <c r="C67" s="79">
        <v>60</v>
      </c>
      <c r="D67" s="80"/>
      <c r="E67" s="80"/>
      <c r="F67" s="80"/>
      <c r="G67" s="80"/>
    </row>
    <row r="68" spans="1:7">
      <c r="A68" s="77" t="s">
        <v>147</v>
      </c>
      <c r="B68" s="78">
        <v>10</v>
      </c>
      <c r="C68" s="79">
        <v>150</v>
      </c>
      <c r="D68" s="80"/>
      <c r="E68" s="80"/>
      <c r="F68" s="80"/>
      <c r="G68" s="80"/>
    </row>
    <row r="69" spans="1:7">
      <c r="A69" s="77" t="s">
        <v>148</v>
      </c>
      <c r="B69" s="78">
        <v>8</v>
      </c>
      <c r="C69" s="79">
        <v>100</v>
      </c>
      <c r="D69" s="80"/>
      <c r="E69" s="80"/>
      <c r="F69" s="80"/>
      <c r="G69" s="80"/>
    </row>
    <row r="70" spans="1:7">
      <c r="A70" s="77" t="s">
        <v>149</v>
      </c>
      <c r="B70" s="78">
        <v>10</v>
      </c>
      <c r="C70" s="79">
        <v>200</v>
      </c>
      <c r="D70" s="80"/>
      <c r="E70" s="80"/>
      <c r="F70" s="80"/>
      <c r="G70" s="80"/>
    </row>
    <row r="71" spans="1:7">
      <c r="A71" s="77" t="s">
        <v>150</v>
      </c>
      <c r="B71" s="78">
        <v>6</v>
      </c>
      <c r="C71" s="79">
        <v>50</v>
      </c>
      <c r="D71" s="80"/>
      <c r="E71" s="80"/>
      <c r="F71" s="80"/>
      <c r="G71" s="80"/>
    </row>
    <row r="72" spans="1:7">
      <c r="A72" s="77" t="s">
        <v>151</v>
      </c>
      <c r="B72" s="78">
        <v>7</v>
      </c>
      <c r="C72" s="79">
        <v>60</v>
      </c>
      <c r="D72" s="80"/>
      <c r="E72" s="80"/>
      <c r="F72" s="80"/>
      <c r="G72" s="80"/>
    </row>
    <row r="73" spans="1:7">
      <c r="A73" s="77" t="s">
        <v>152</v>
      </c>
      <c r="B73" s="78">
        <v>4</v>
      </c>
      <c r="C73" s="79">
        <v>60</v>
      </c>
      <c r="D73" s="80"/>
      <c r="E73" s="80"/>
      <c r="F73" s="80"/>
      <c r="G73" s="80"/>
    </row>
    <row r="74" spans="1:7">
      <c r="A74" s="77" t="s">
        <v>153</v>
      </c>
      <c r="B74" s="78">
        <v>6</v>
      </c>
      <c r="C74" s="79">
        <v>50</v>
      </c>
      <c r="D74" s="80"/>
      <c r="E74" s="80"/>
      <c r="F74" s="80"/>
      <c r="G74" s="80"/>
    </row>
    <row r="75" spans="1:7">
      <c r="A75" s="77" t="s">
        <v>154</v>
      </c>
      <c r="B75" s="78">
        <v>8</v>
      </c>
      <c r="C75" s="79">
        <v>60</v>
      </c>
      <c r="D75" s="80"/>
      <c r="E75" s="80"/>
      <c r="F75" s="80"/>
      <c r="G75" s="80"/>
    </row>
    <row r="76" spans="1:7">
      <c r="A76" s="77" t="s">
        <v>155</v>
      </c>
      <c r="B76" s="78">
        <v>4</v>
      </c>
      <c r="C76" s="79">
        <v>150</v>
      </c>
      <c r="D76" s="80"/>
      <c r="E76" s="80"/>
      <c r="F76" s="80"/>
      <c r="G76" s="80"/>
    </row>
    <row r="77" spans="1:7">
      <c r="A77" s="77" t="s">
        <v>156</v>
      </c>
      <c r="B77" s="78">
        <v>8</v>
      </c>
      <c r="C77" s="79">
        <v>200</v>
      </c>
      <c r="D77" s="80"/>
      <c r="E77" s="80"/>
      <c r="F77" s="80"/>
      <c r="G77" s="80"/>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Z28"/>
  <sheetViews>
    <sheetView workbookViewId="0">
      <selection sqref="A1:G3"/>
    </sheetView>
  </sheetViews>
  <sheetFormatPr baseColWidth="10" defaultRowHeight="15"/>
  <cols>
    <col min="1" max="1" width="15.7109375" customWidth="1"/>
    <col min="2" max="2" width="17.28515625" bestFit="1" customWidth="1"/>
    <col min="258" max="258" width="17.28515625" bestFit="1" customWidth="1"/>
    <col min="514" max="514" width="17.28515625" bestFit="1" customWidth="1"/>
    <col min="770" max="770" width="17.28515625" bestFit="1" customWidth="1"/>
    <col min="1026" max="1026" width="17.28515625" bestFit="1" customWidth="1"/>
    <col min="1282" max="1282" width="17.28515625" bestFit="1" customWidth="1"/>
    <col min="1538" max="1538" width="17.28515625" bestFit="1" customWidth="1"/>
    <col min="1794" max="1794" width="17.28515625" bestFit="1" customWidth="1"/>
    <col min="2050" max="2050" width="17.28515625" bestFit="1" customWidth="1"/>
    <col min="2306" max="2306" width="17.28515625" bestFit="1" customWidth="1"/>
    <col min="2562" max="2562" width="17.28515625" bestFit="1" customWidth="1"/>
    <col min="2818" max="2818" width="17.28515625" bestFit="1" customWidth="1"/>
    <col min="3074" max="3074" width="17.28515625" bestFit="1" customWidth="1"/>
    <col min="3330" max="3330" width="17.28515625" bestFit="1" customWidth="1"/>
    <col min="3586" max="3586" width="17.28515625" bestFit="1" customWidth="1"/>
    <col min="3842" max="3842" width="17.28515625" bestFit="1" customWidth="1"/>
    <col min="4098" max="4098" width="17.28515625" bestFit="1" customWidth="1"/>
    <col min="4354" max="4354" width="17.28515625" bestFit="1" customWidth="1"/>
    <col min="4610" max="4610" width="17.28515625" bestFit="1" customWidth="1"/>
    <col min="4866" max="4866" width="17.28515625" bestFit="1" customWidth="1"/>
    <col min="5122" max="5122" width="17.28515625" bestFit="1" customWidth="1"/>
    <col min="5378" max="5378" width="17.28515625" bestFit="1" customWidth="1"/>
    <col min="5634" max="5634" width="17.28515625" bestFit="1" customWidth="1"/>
    <col min="5890" max="5890" width="17.28515625" bestFit="1" customWidth="1"/>
    <col min="6146" max="6146" width="17.28515625" bestFit="1" customWidth="1"/>
    <col min="6402" max="6402" width="17.28515625" bestFit="1" customWidth="1"/>
    <col min="6658" max="6658" width="17.28515625" bestFit="1" customWidth="1"/>
    <col min="6914" max="6914" width="17.28515625" bestFit="1" customWidth="1"/>
    <col min="7170" max="7170" width="17.28515625" bestFit="1" customWidth="1"/>
    <col min="7426" max="7426" width="17.28515625" bestFit="1" customWidth="1"/>
    <col min="7682" max="7682" width="17.28515625" bestFit="1" customWidth="1"/>
    <col min="7938" max="7938" width="17.28515625" bestFit="1" customWidth="1"/>
    <col min="8194" max="8194" width="17.28515625" bestFit="1" customWidth="1"/>
    <col min="8450" max="8450" width="17.28515625" bestFit="1" customWidth="1"/>
    <col min="8706" max="8706" width="17.28515625" bestFit="1" customWidth="1"/>
    <col min="8962" max="8962" width="17.28515625" bestFit="1" customWidth="1"/>
    <col min="9218" max="9218" width="17.28515625" bestFit="1" customWidth="1"/>
    <col min="9474" max="9474" width="17.28515625" bestFit="1" customWidth="1"/>
    <col min="9730" max="9730" width="17.28515625" bestFit="1" customWidth="1"/>
    <col min="9986" max="9986" width="17.28515625" bestFit="1" customWidth="1"/>
    <col min="10242" max="10242" width="17.28515625" bestFit="1" customWidth="1"/>
    <col min="10498" max="10498" width="17.28515625" bestFit="1" customWidth="1"/>
    <col min="10754" max="10754" width="17.28515625" bestFit="1" customWidth="1"/>
    <col min="11010" max="11010" width="17.28515625" bestFit="1" customWidth="1"/>
    <col min="11266" max="11266" width="17.28515625" bestFit="1" customWidth="1"/>
    <col min="11522" max="11522" width="17.28515625" bestFit="1" customWidth="1"/>
    <col min="11778" max="11778" width="17.28515625" bestFit="1" customWidth="1"/>
    <col min="12034" max="12034" width="17.28515625" bestFit="1" customWidth="1"/>
    <col min="12290" max="12290" width="17.28515625" bestFit="1" customWidth="1"/>
    <col min="12546" max="12546" width="17.28515625" bestFit="1" customWidth="1"/>
    <col min="12802" max="12802" width="17.28515625" bestFit="1" customWidth="1"/>
    <col min="13058" max="13058" width="17.28515625" bestFit="1" customWidth="1"/>
    <col min="13314" max="13314" width="17.28515625" bestFit="1" customWidth="1"/>
    <col min="13570" max="13570" width="17.28515625" bestFit="1" customWidth="1"/>
    <col min="13826" max="13826" width="17.28515625" bestFit="1" customWidth="1"/>
    <col min="14082" max="14082" width="17.28515625" bestFit="1" customWidth="1"/>
    <col min="14338" max="14338" width="17.28515625" bestFit="1" customWidth="1"/>
    <col min="14594" max="14594" width="17.28515625" bestFit="1" customWidth="1"/>
    <col min="14850" max="14850" width="17.28515625" bestFit="1" customWidth="1"/>
    <col min="15106" max="15106" width="17.28515625" bestFit="1" customWidth="1"/>
    <col min="15362" max="15362" width="17.28515625" bestFit="1" customWidth="1"/>
    <col min="15618" max="15618" width="17.28515625" bestFit="1" customWidth="1"/>
    <col min="15874" max="15874" width="17.28515625" bestFit="1" customWidth="1"/>
    <col min="16130" max="16130" width="17.28515625" bestFit="1" customWidth="1"/>
  </cols>
  <sheetData>
    <row r="1" spans="1:26" ht="15" customHeight="1">
      <c r="A1" s="620" t="s">
        <v>171</v>
      </c>
      <c r="B1" s="620"/>
      <c r="C1" s="620"/>
      <c r="D1" s="620"/>
      <c r="E1" s="620"/>
      <c r="F1" s="620"/>
      <c r="G1" s="620"/>
      <c r="H1" s="98"/>
      <c r="I1" s="98"/>
      <c r="J1" s="98"/>
      <c r="K1" s="98"/>
      <c r="L1" s="98"/>
      <c r="M1" s="82"/>
      <c r="N1" s="82"/>
      <c r="O1" s="82"/>
      <c r="P1" s="82"/>
      <c r="Q1" s="82"/>
      <c r="R1" s="82"/>
      <c r="S1" s="82"/>
      <c r="T1" s="82"/>
      <c r="U1" s="82"/>
      <c r="V1" s="82"/>
      <c r="W1" s="82"/>
      <c r="X1" s="82"/>
      <c r="Y1" s="82"/>
      <c r="Z1" s="82"/>
    </row>
    <row r="2" spans="1:26">
      <c r="A2" s="620"/>
      <c r="B2" s="620"/>
      <c r="C2" s="620"/>
      <c r="D2" s="620"/>
      <c r="E2" s="620"/>
      <c r="F2" s="620"/>
      <c r="G2" s="620"/>
      <c r="H2" s="83"/>
      <c r="I2" s="83"/>
      <c r="J2" s="83"/>
      <c r="K2" s="83"/>
      <c r="L2" s="83"/>
      <c r="M2" s="82"/>
      <c r="N2" s="82"/>
      <c r="O2" s="82"/>
      <c r="P2" s="82"/>
      <c r="Q2" s="82"/>
      <c r="R2" s="82"/>
      <c r="S2" s="82"/>
      <c r="T2" s="82"/>
      <c r="U2" s="82"/>
      <c r="V2" s="82"/>
      <c r="W2" s="82"/>
      <c r="X2" s="82"/>
      <c r="Y2" s="82"/>
      <c r="Z2" s="82"/>
    </row>
    <row r="3" spans="1:26">
      <c r="A3" s="620"/>
      <c r="B3" s="620"/>
      <c r="C3" s="620"/>
      <c r="D3" s="620"/>
      <c r="E3" s="620"/>
      <c r="F3" s="620"/>
      <c r="G3" s="620"/>
      <c r="H3" s="82"/>
      <c r="I3" s="82"/>
      <c r="J3" s="82"/>
      <c r="K3" s="82"/>
      <c r="L3" s="82"/>
      <c r="M3" s="82"/>
      <c r="N3" s="82"/>
      <c r="O3" s="82"/>
      <c r="P3" s="82"/>
      <c r="Q3" s="82"/>
      <c r="R3" s="82"/>
      <c r="S3" s="82"/>
      <c r="T3" s="82"/>
      <c r="U3" s="82"/>
      <c r="V3" s="82"/>
      <c r="W3" s="82"/>
      <c r="X3" s="82"/>
      <c r="Y3" s="82"/>
      <c r="Z3" s="82"/>
    </row>
    <row r="4" spans="1:26">
      <c r="A4" s="84" t="s">
        <v>157</v>
      </c>
      <c r="C4" s="82"/>
      <c r="D4" s="82"/>
      <c r="E4" s="82"/>
      <c r="F4" s="82"/>
      <c r="G4" s="82"/>
      <c r="H4" s="82"/>
      <c r="I4" s="82"/>
      <c r="J4" s="82"/>
      <c r="K4" s="82"/>
      <c r="L4" s="82"/>
      <c r="M4" s="82"/>
      <c r="N4" s="82"/>
      <c r="O4" s="82"/>
      <c r="P4" s="82"/>
      <c r="Q4" s="82"/>
      <c r="R4" s="82"/>
      <c r="S4" s="82"/>
      <c r="T4" s="82"/>
      <c r="U4" s="82"/>
      <c r="V4" s="82"/>
      <c r="W4" s="82"/>
      <c r="X4" s="82"/>
      <c r="Y4" s="82"/>
      <c r="Z4" s="82"/>
    </row>
    <row r="5" spans="1:26">
      <c r="A5" s="84"/>
      <c r="C5" s="82"/>
      <c r="D5" s="82"/>
      <c r="E5" s="82"/>
      <c r="F5" s="82"/>
      <c r="G5" s="82"/>
      <c r="H5" s="82"/>
      <c r="I5" s="82"/>
      <c r="J5" s="82"/>
      <c r="K5" s="82"/>
      <c r="L5" s="82"/>
      <c r="M5" s="82"/>
      <c r="N5" s="82"/>
      <c r="O5" s="82"/>
      <c r="P5" s="82"/>
      <c r="Q5" s="82"/>
      <c r="R5" s="82"/>
      <c r="S5" s="82"/>
      <c r="T5" s="82"/>
      <c r="U5" s="82"/>
      <c r="V5" s="82"/>
      <c r="W5" s="82"/>
      <c r="X5" s="82"/>
      <c r="Y5" s="82"/>
      <c r="Z5" s="82"/>
    </row>
    <row r="6" spans="1:26">
      <c r="C6" s="82"/>
      <c r="D6" s="82"/>
      <c r="E6" s="82"/>
      <c r="F6" s="82"/>
      <c r="G6" s="82"/>
      <c r="H6" s="82"/>
      <c r="I6" s="82"/>
      <c r="J6" s="82"/>
      <c r="K6" s="82"/>
      <c r="L6" s="82"/>
      <c r="M6" s="82"/>
      <c r="N6" s="82"/>
      <c r="O6" s="82"/>
      <c r="P6" s="82"/>
      <c r="Q6" s="82"/>
      <c r="R6" s="82"/>
      <c r="S6" s="82"/>
      <c r="T6" s="82"/>
      <c r="U6" s="82"/>
      <c r="V6" s="82"/>
      <c r="W6" s="82"/>
      <c r="X6" s="82"/>
      <c r="Y6" s="82"/>
      <c r="Z6" s="82"/>
    </row>
    <row r="7" spans="1:26">
      <c r="A7" s="28"/>
      <c r="B7" s="85" t="s">
        <v>158</v>
      </c>
      <c r="C7" s="86">
        <v>1500</v>
      </c>
      <c r="D7" s="87"/>
      <c r="E7" s="87"/>
      <c r="F7" s="87"/>
      <c r="G7" s="87"/>
      <c r="H7" s="87"/>
      <c r="I7" s="87"/>
      <c r="J7" s="87"/>
      <c r="K7" s="87"/>
      <c r="L7" s="87"/>
      <c r="M7" s="87"/>
      <c r="N7" s="87"/>
      <c r="O7" s="87"/>
      <c r="P7" s="87"/>
      <c r="Q7" s="87"/>
      <c r="R7" s="87"/>
      <c r="S7" s="87"/>
      <c r="T7" s="87"/>
      <c r="U7" s="87"/>
      <c r="V7" s="87"/>
      <c r="W7" s="87"/>
      <c r="X7" s="87"/>
      <c r="Y7" s="87"/>
      <c r="Z7" s="87"/>
    </row>
    <row r="8" spans="1:26">
      <c r="A8" s="28"/>
      <c r="B8" s="28"/>
      <c r="C8" s="87"/>
      <c r="D8" s="87"/>
      <c r="E8" s="87"/>
      <c r="F8" s="87"/>
      <c r="G8" s="87"/>
      <c r="H8" s="87"/>
      <c r="I8" s="87"/>
      <c r="J8" s="87"/>
      <c r="K8" s="87"/>
      <c r="L8" s="87"/>
      <c r="M8" s="87"/>
      <c r="N8" s="87"/>
      <c r="O8" s="87"/>
      <c r="P8" s="87"/>
      <c r="Q8" s="87"/>
      <c r="R8" s="87"/>
      <c r="S8" s="87"/>
      <c r="T8" s="87"/>
      <c r="U8" s="87"/>
      <c r="V8" s="87"/>
      <c r="W8" s="87"/>
      <c r="X8" s="87"/>
      <c r="Y8" s="87"/>
      <c r="Z8" s="87"/>
    </row>
    <row r="9" spans="1:26">
      <c r="A9" s="28"/>
      <c r="B9" s="88" t="s">
        <v>159</v>
      </c>
      <c r="C9" s="87"/>
      <c r="D9" s="87"/>
      <c r="E9" s="87"/>
      <c r="F9" s="87"/>
      <c r="G9" s="87"/>
      <c r="H9" s="87"/>
      <c r="I9" s="87"/>
      <c r="J9" s="87"/>
      <c r="K9" s="87"/>
      <c r="L9" s="87"/>
      <c r="M9" s="87"/>
      <c r="N9" s="87"/>
      <c r="O9" s="87"/>
      <c r="P9" s="87"/>
      <c r="Q9" s="87"/>
      <c r="R9" s="87"/>
      <c r="S9" s="87"/>
      <c r="T9" s="87"/>
      <c r="U9" s="87"/>
      <c r="V9" s="87"/>
      <c r="W9" s="87"/>
      <c r="X9" s="87"/>
      <c r="Y9" s="87"/>
      <c r="Z9" s="87"/>
    </row>
    <row r="10" spans="1:26">
      <c r="A10" s="28"/>
      <c r="B10" s="89" t="s">
        <v>160</v>
      </c>
      <c r="C10" s="90">
        <v>400</v>
      </c>
      <c r="D10" s="87"/>
      <c r="E10" s="87"/>
      <c r="F10" s="87"/>
      <c r="G10" s="87"/>
      <c r="H10" s="87"/>
      <c r="I10" s="87"/>
      <c r="J10" s="87"/>
      <c r="K10" s="87"/>
      <c r="L10" s="87"/>
      <c r="M10" s="87"/>
      <c r="N10" s="87"/>
      <c r="O10" s="87"/>
      <c r="P10" s="87"/>
      <c r="Q10" s="87"/>
      <c r="R10" s="87"/>
      <c r="S10" s="87"/>
      <c r="T10" s="87"/>
      <c r="U10" s="87"/>
      <c r="V10" s="87"/>
      <c r="W10" s="87"/>
      <c r="X10" s="87"/>
      <c r="Y10" s="87"/>
      <c r="Z10" s="87"/>
    </row>
    <row r="11" spans="1:26">
      <c r="A11" s="28"/>
      <c r="B11" s="89" t="s">
        <v>161</v>
      </c>
      <c r="C11" s="90">
        <v>400</v>
      </c>
      <c r="D11" s="87"/>
      <c r="E11" s="87"/>
      <c r="F11" s="87"/>
      <c r="G11" s="87"/>
      <c r="H11" s="87"/>
      <c r="I11" s="87"/>
      <c r="J11" s="87"/>
      <c r="K11" s="87"/>
      <c r="L11" s="87"/>
      <c r="M11" s="87"/>
      <c r="N11" s="87"/>
      <c r="O11" s="87"/>
      <c r="P11" s="87"/>
      <c r="Q11" s="87"/>
      <c r="R11" s="87"/>
      <c r="S11" s="87"/>
      <c r="T11" s="87"/>
      <c r="U11" s="87"/>
      <c r="V11" s="87"/>
      <c r="W11" s="87"/>
      <c r="X11" s="87"/>
      <c r="Y11" s="87"/>
      <c r="Z11" s="87"/>
    </row>
    <row r="12" spans="1:26">
      <c r="A12" s="28"/>
      <c r="B12" s="89" t="s">
        <v>162</v>
      </c>
      <c r="C12" s="90">
        <v>300</v>
      </c>
      <c r="D12" s="87"/>
      <c r="E12" s="87"/>
      <c r="F12" s="87"/>
      <c r="G12" s="87"/>
      <c r="H12" s="87"/>
      <c r="I12" s="87"/>
      <c r="J12" s="87"/>
      <c r="K12" s="87"/>
      <c r="L12" s="87"/>
      <c r="M12" s="87"/>
      <c r="N12" s="87"/>
      <c r="O12" s="87"/>
      <c r="P12" s="87"/>
      <c r="Q12" s="87"/>
      <c r="R12" s="87"/>
      <c r="S12" s="87"/>
      <c r="T12" s="87"/>
      <c r="U12" s="87"/>
      <c r="V12" s="87"/>
      <c r="W12" s="87"/>
      <c r="X12" s="87"/>
      <c r="Y12" s="87"/>
      <c r="Z12" s="87"/>
    </row>
    <row r="13" spans="1:26">
      <c r="A13" s="28"/>
      <c r="B13" s="89" t="s">
        <v>163</v>
      </c>
      <c r="C13" s="90">
        <v>200</v>
      </c>
      <c r="D13" s="87"/>
      <c r="E13" s="87"/>
      <c r="F13" s="87"/>
      <c r="G13" s="87"/>
      <c r="H13" s="87"/>
      <c r="I13" s="87"/>
      <c r="J13" s="87"/>
      <c r="K13" s="87"/>
      <c r="L13" s="87"/>
      <c r="M13" s="87"/>
      <c r="N13" s="87"/>
      <c r="O13" s="87"/>
      <c r="P13" s="87"/>
      <c r="Q13" s="87"/>
      <c r="R13" s="87"/>
      <c r="S13" s="87"/>
      <c r="T13" s="87"/>
      <c r="U13" s="87"/>
      <c r="V13" s="87"/>
      <c r="W13" s="87"/>
      <c r="X13" s="87"/>
      <c r="Y13" s="87"/>
      <c r="Z13" s="87"/>
    </row>
    <row r="14" spans="1:26">
      <c r="A14" s="28"/>
      <c r="B14" s="89" t="s">
        <v>164</v>
      </c>
      <c r="C14" s="90">
        <v>300</v>
      </c>
      <c r="D14" s="87"/>
      <c r="E14" s="87"/>
      <c r="F14" s="87"/>
      <c r="G14" s="87"/>
      <c r="H14" s="87"/>
      <c r="I14" s="87"/>
      <c r="J14" s="87"/>
      <c r="K14" s="87"/>
      <c r="L14" s="87"/>
      <c r="M14" s="87"/>
      <c r="N14" s="87"/>
      <c r="O14" s="87"/>
      <c r="P14" s="87"/>
      <c r="Q14" s="87"/>
      <c r="R14" s="87"/>
      <c r="S14" s="87"/>
      <c r="T14" s="87"/>
      <c r="U14" s="87"/>
      <c r="V14" s="87"/>
      <c r="W14" s="87"/>
      <c r="X14" s="87"/>
      <c r="Y14" s="87"/>
      <c r="Z14" s="87"/>
    </row>
    <row r="15" spans="1:26">
      <c r="A15" s="28"/>
      <c r="B15" s="89" t="s">
        <v>165</v>
      </c>
      <c r="C15" s="90">
        <v>400</v>
      </c>
      <c r="D15" s="87"/>
      <c r="E15" s="87"/>
      <c r="F15" s="87"/>
      <c r="G15" s="87"/>
      <c r="H15" s="87"/>
      <c r="I15" s="87"/>
      <c r="J15" s="87"/>
      <c r="K15" s="87"/>
      <c r="L15" s="87"/>
      <c r="M15" s="87"/>
      <c r="N15" s="87"/>
      <c r="O15" s="87"/>
      <c r="P15" s="87"/>
      <c r="Q15" s="87"/>
      <c r="R15" s="87"/>
      <c r="S15" s="87"/>
      <c r="T15" s="87"/>
      <c r="U15" s="87"/>
      <c r="V15" s="87"/>
      <c r="W15" s="87"/>
      <c r="X15" s="87"/>
      <c r="Y15" s="87"/>
      <c r="Z15" s="87"/>
    </row>
    <row r="16" spans="1:26">
      <c r="A16" s="28"/>
      <c r="B16" s="89" t="s">
        <v>166</v>
      </c>
      <c r="C16" s="90">
        <v>400</v>
      </c>
      <c r="D16" s="87"/>
      <c r="E16" s="87"/>
      <c r="F16" s="87"/>
      <c r="G16" s="87"/>
      <c r="H16" s="87"/>
      <c r="I16" s="87"/>
      <c r="J16" s="87"/>
      <c r="K16" s="87"/>
      <c r="L16" s="87"/>
      <c r="M16" s="87"/>
      <c r="N16" s="87"/>
      <c r="O16" s="87"/>
      <c r="P16" s="87"/>
      <c r="Q16" s="87"/>
      <c r="R16" s="87"/>
      <c r="S16" s="87"/>
      <c r="T16" s="87"/>
      <c r="U16" s="87"/>
      <c r="V16" s="87"/>
      <c r="W16" s="87"/>
      <c r="X16" s="87"/>
      <c r="Y16" s="87"/>
      <c r="Z16" s="87"/>
    </row>
    <row r="17" spans="1:26">
      <c r="A17" s="28"/>
      <c r="B17" s="91"/>
      <c r="C17" s="92"/>
      <c r="D17" s="87"/>
      <c r="E17" s="87"/>
      <c r="F17" s="87"/>
      <c r="G17" s="87"/>
      <c r="H17" s="87"/>
      <c r="I17" s="87"/>
      <c r="J17" s="87"/>
      <c r="K17" s="87"/>
      <c r="L17" s="87"/>
      <c r="M17" s="87"/>
      <c r="N17" s="87"/>
      <c r="O17" s="87"/>
      <c r="P17" s="87"/>
      <c r="Q17" s="87"/>
      <c r="R17" s="87"/>
      <c r="S17" s="87"/>
      <c r="T17" s="87"/>
      <c r="U17" s="87"/>
      <c r="V17" s="87"/>
      <c r="W17" s="87"/>
      <c r="X17" s="87"/>
      <c r="Y17" s="87"/>
      <c r="Z17" s="87"/>
    </row>
    <row r="18" spans="1:26">
      <c r="A18" s="88" t="s">
        <v>167</v>
      </c>
      <c r="B18" s="91"/>
      <c r="C18" s="92"/>
      <c r="D18" s="87"/>
      <c r="E18" s="87"/>
      <c r="F18" s="87"/>
      <c r="G18" s="87"/>
      <c r="H18" s="87"/>
      <c r="I18" s="87"/>
      <c r="J18" s="87"/>
      <c r="K18" s="87"/>
      <c r="L18" s="87"/>
      <c r="M18" s="87"/>
      <c r="N18" s="87"/>
      <c r="O18" s="87"/>
      <c r="P18" s="87"/>
      <c r="Q18" s="87"/>
      <c r="R18" s="87"/>
      <c r="S18" s="87"/>
      <c r="T18" s="87"/>
      <c r="U18" s="87"/>
      <c r="V18" s="87"/>
      <c r="W18" s="87"/>
      <c r="X18" s="87"/>
      <c r="Y18" s="87"/>
      <c r="Z18" s="87"/>
    </row>
    <row r="19" spans="1:26">
      <c r="A19" s="28"/>
      <c r="B19" s="28"/>
      <c r="C19" s="87"/>
      <c r="D19" s="87"/>
      <c r="E19" s="87"/>
      <c r="F19" s="87"/>
      <c r="G19" s="87"/>
      <c r="H19" s="87"/>
      <c r="I19" s="87"/>
      <c r="J19" s="87"/>
      <c r="K19" s="87"/>
      <c r="L19" s="87"/>
      <c r="M19" s="87"/>
      <c r="N19" s="87"/>
      <c r="O19" s="87"/>
      <c r="P19" s="87"/>
      <c r="Q19" s="87"/>
      <c r="R19" s="87"/>
      <c r="S19" s="87"/>
      <c r="T19" s="87"/>
      <c r="U19" s="87"/>
      <c r="V19" s="87"/>
      <c r="W19" s="87"/>
      <c r="X19" s="87"/>
      <c r="Y19" s="87"/>
      <c r="Z19" s="87"/>
    </row>
    <row r="20" spans="1:26" ht="19.5" customHeight="1">
      <c r="A20" s="628" t="s">
        <v>168</v>
      </c>
      <c r="B20" s="93" t="s">
        <v>169</v>
      </c>
      <c r="C20" s="90">
        <v>500</v>
      </c>
      <c r="D20" s="90">
        <v>600</v>
      </c>
      <c r="E20" s="90">
        <v>800</v>
      </c>
      <c r="F20" s="90">
        <v>500</v>
      </c>
      <c r="G20" s="90">
        <v>600</v>
      </c>
      <c r="H20" s="90">
        <v>500</v>
      </c>
      <c r="I20" s="90">
        <v>500</v>
      </c>
      <c r="J20" s="90">
        <v>500</v>
      </c>
      <c r="K20" s="90">
        <v>600</v>
      </c>
      <c r="L20" s="90">
        <v>800</v>
      </c>
      <c r="M20" s="90">
        <v>700</v>
      </c>
      <c r="N20" s="90">
        <v>600</v>
      </c>
      <c r="O20" s="90">
        <v>800</v>
      </c>
      <c r="P20" s="90">
        <v>700</v>
      </c>
      <c r="Q20" s="90">
        <v>900</v>
      </c>
      <c r="R20" s="90">
        <v>800</v>
      </c>
      <c r="S20" s="90">
        <v>500</v>
      </c>
      <c r="T20" s="90">
        <v>600</v>
      </c>
      <c r="U20" s="90">
        <v>800</v>
      </c>
      <c r="V20" s="90">
        <v>600</v>
      </c>
      <c r="W20" s="90">
        <v>900</v>
      </c>
      <c r="X20" s="90">
        <v>500</v>
      </c>
      <c r="Y20" s="90">
        <v>600</v>
      </c>
      <c r="Z20" s="90">
        <v>800</v>
      </c>
    </row>
    <row r="21" spans="1:26" ht="22.5" customHeight="1">
      <c r="A21" s="628"/>
      <c r="B21" s="94" t="s">
        <v>170</v>
      </c>
      <c r="C21" s="95">
        <v>38718</v>
      </c>
      <c r="D21" s="95">
        <v>38749</v>
      </c>
      <c r="E21" s="95">
        <v>38777</v>
      </c>
      <c r="F21" s="95">
        <v>38808</v>
      </c>
      <c r="G21" s="95">
        <v>38838</v>
      </c>
      <c r="H21" s="95">
        <v>38869</v>
      </c>
      <c r="I21" s="95">
        <v>38899</v>
      </c>
      <c r="J21" s="95">
        <v>38930</v>
      </c>
      <c r="K21" s="95">
        <v>38961</v>
      </c>
      <c r="L21" s="95">
        <v>38991</v>
      </c>
      <c r="M21" s="95">
        <v>39022</v>
      </c>
      <c r="N21" s="95">
        <v>39052</v>
      </c>
      <c r="O21" s="95">
        <v>39083</v>
      </c>
      <c r="P21" s="95">
        <v>39114</v>
      </c>
      <c r="Q21" s="95">
        <v>39142</v>
      </c>
      <c r="R21" s="95">
        <v>39173</v>
      </c>
      <c r="S21" s="95">
        <v>39203</v>
      </c>
      <c r="T21" s="95">
        <v>39234</v>
      </c>
      <c r="U21" s="95">
        <v>39264</v>
      </c>
      <c r="V21" s="95">
        <v>39295</v>
      </c>
      <c r="W21" s="95">
        <v>39326</v>
      </c>
      <c r="X21" s="95">
        <v>39356</v>
      </c>
      <c r="Y21" s="95">
        <v>39387</v>
      </c>
      <c r="Z21" s="95">
        <v>39417</v>
      </c>
    </row>
    <row r="22" spans="1:26">
      <c r="A22" s="96">
        <v>0.15</v>
      </c>
      <c r="B22" s="89" t="s">
        <v>160</v>
      </c>
      <c r="C22" s="97"/>
      <c r="D22" s="97"/>
      <c r="E22" s="97"/>
      <c r="F22" s="97"/>
      <c r="G22" s="97"/>
      <c r="H22" s="97"/>
      <c r="I22" s="97"/>
      <c r="J22" s="97"/>
      <c r="K22" s="97"/>
      <c r="L22" s="97"/>
      <c r="M22" s="97"/>
      <c r="N22" s="97"/>
      <c r="O22" s="97"/>
      <c r="P22" s="97"/>
      <c r="Q22" s="97"/>
      <c r="R22" s="97"/>
      <c r="S22" s="97"/>
      <c r="T22" s="97"/>
      <c r="U22" s="97"/>
      <c r="V22" s="97"/>
      <c r="W22" s="97"/>
      <c r="X22" s="97"/>
      <c r="Y22" s="97"/>
      <c r="Z22" s="97"/>
    </row>
    <row r="23" spans="1:26">
      <c r="A23" s="96">
        <v>0.1</v>
      </c>
      <c r="B23" s="89" t="s">
        <v>161</v>
      </c>
      <c r="C23" s="97"/>
      <c r="D23" s="97"/>
      <c r="E23" s="97"/>
      <c r="F23" s="97"/>
      <c r="G23" s="97"/>
      <c r="H23" s="97"/>
      <c r="I23" s="97"/>
      <c r="J23" s="97"/>
      <c r="K23" s="97"/>
      <c r="L23" s="97"/>
      <c r="M23" s="97"/>
      <c r="N23" s="97"/>
      <c r="O23" s="97"/>
      <c r="P23" s="97"/>
      <c r="Q23" s="97"/>
      <c r="R23" s="97"/>
      <c r="S23" s="97"/>
      <c r="T23" s="97"/>
      <c r="U23" s="97"/>
      <c r="V23" s="97"/>
      <c r="W23" s="97"/>
      <c r="X23" s="97"/>
      <c r="Y23" s="97"/>
      <c r="Z23" s="97"/>
    </row>
    <row r="24" spans="1:26">
      <c r="A24" s="96">
        <v>0.2</v>
      </c>
      <c r="B24" s="89" t="s">
        <v>162</v>
      </c>
      <c r="C24" s="97"/>
      <c r="D24" s="97"/>
      <c r="E24" s="97"/>
      <c r="F24" s="97"/>
      <c r="G24" s="97"/>
      <c r="H24" s="97"/>
      <c r="I24" s="97"/>
      <c r="J24" s="97"/>
      <c r="K24" s="97"/>
      <c r="L24" s="97"/>
      <c r="M24" s="97"/>
      <c r="N24" s="97"/>
      <c r="O24" s="97"/>
      <c r="P24" s="97"/>
      <c r="Q24" s="97"/>
      <c r="R24" s="97"/>
      <c r="S24" s="97"/>
      <c r="T24" s="97"/>
      <c r="U24" s="97"/>
      <c r="V24" s="97"/>
      <c r="W24" s="97"/>
      <c r="X24" s="97"/>
      <c r="Y24" s="97"/>
      <c r="Z24" s="97"/>
    </row>
    <row r="25" spans="1:26">
      <c r="A25" s="96">
        <v>0.1</v>
      </c>
      <c r="B25" s="89" t="s">
        <v>163</v>
      </c>
      <c r="C25" s="97"/>
      <c r="D25" s="97"/>
      <c r="E25" s="97"/>
      <c r="F25" s="97"/>
      <c r="G25" s="97"/>
      <c r="H25" s="97"/>
      <c r="I25" s="97"/>
      <c r="J25" s="97"/>
      <c r="K25" s="97"/>
      <c r="L25" s="97"/>
      <c r="M25" s="97"/>
      <c r="N25" s="97"/>
      <c r="O25" s="97"/>
      <c r="P25" s="97"/>
      <c r="Q25" s="97"/>
      <c r="R25" s="97"/>
      <c r="S25" s="97"/>
      <c r="T25" s="97"/>
      <c r="U25" s="97"/>
      <c r="V25" s="97"/>
      <c r="W25" s="97"/>
      <c r="X25" s="97"/>
      <c r="Y25" s="97"/>
      <c r="Z25" s="97"/>
    </row>
    <row r="26" spans="1:26">
      <c r="A26" s="96">
        <v>0.15</v>
      </c>
      <c r="B26" s="89" t="s">
        <v>164</v>
      </c>
      <c r="C26" s="97"/>
      <c r="D26" s="97"/>
      <c r="E26" s="97"/>
      <c r="F26" s="97"/>
      <c r="G26" s="97"/>
      <c r="H26" s="97"/>
      <c r="I26" s="97"/>
      <c r="J26" s="97"/>
      <c r="K26" s="97"/>
      <c r="L26" s="97"/>
      <c r="M26" s="97"/>
      <c r="N26" s="97"/>
      <c r="O26" s="97"/>
      <c r="P26" s="97"/>
      <c r="Q26" s="97"/>
      <c r="R26" s="97"/>
      <c r="S26" s="97"/>
      <c r="T26" s="97"/>
      <c r="U26" s="97"/>
      <c r="V26" s="97"/>
      <c r="W26" s="97"/>
      <c r="X26" s="97"/>
      <c r="Y26" s="97"/>
      <c r="Z26" s="97"/>
    </row>
    <row r="27" spans="1:26">
      <c r="A27" s="96">
        <v>0.1</v>
      </c>
      <c r="B27" s="89" t="s">
        <v>165</v>
      </c>
      <c r="C27" s="97"/>
      <c r="D27" s="97"/>
      <c r="E27" s="97"/>
      <c r="F27" s="97"/>
      <c r="G27" s="97"/>
      <c r="H27" s="97"/>
      <c r="I27" s="97"/>
      <c r="J27" s="97"/>
      <c r="K27" s="97"/>
      <c r="L27" s="97"/>
      <c r="M27" s="97"/>
      <c r="N27" s="97"/>
      <c r="O27" s="97"/>
      <c r="P27" s="97"/>
      <c r="Q27" s="97"/>
      <c r="R27" s="97"/>
      <c r="S27" s="97"/>
      <c r="T27" s="97"/>
      <c r="U27" s="97"/>
      <c r="V27" s="97"/>
      <c r="W27" s="97"/>
      <c r="X27" s="97"/>
      <c r="Y27" s="97"/>
      <c r="Z27" s="97"/>
    </row>
    <row r="28" spans="1:26">
      <c r="A28" s="96">
        <v>0.2</v>
      </c>
      <c r="B28" s="89" t="s">
        <v>166</v>
      </c>
      <c r="C28" s="97"/>
      <c r="D28" s="97"/>
      <c r="E28" s="97"/>
      <c r="F28" s="97"/>
      <c r="G28" s="97"/>
      <c r="H28" s="97"/>
      <c r="I28" s="97"/>
      <c r="J28" s="97"/>
      <c r="K28" s="97"/>
      <c r="L28" s="97"/>
      <c r="M28" s="97"/>
      <c r="N28" s="97"/>
      <c r="O28" s="97"/>
      <c r="P28" s="97"/>
      <c r="Q28" s="97"/>
      <c r="R28" s="97"/>
      <c r="S28" s="97"/>
      <c r="T28" s="97"/>
      <c r="U28" s="97"/>
      <c r="V28" s="97"/>
      <c r="W28" s="97"/>
      <c r="X28" s="97"/>
      <c r="Y28" s="97"/>
      <c r="Z28" s="97"/>
    </row>
  </sheetData>
  <mergeCells count="2">
    <mergeCell ref="A20:A21"/>
    <mergeCell ref="A1:G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50"/>
  <sheetViews>
    <sheetView topLeftCell="A7" workbookViewId="0"/>
  </sheetViews>
  <sheetFormatPr baseColWidth="10" defaultRowHeight="15"/>
  <sheetData>
    <row r="50" spans="1:1">
      <c r="A50" s="30"/>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54"/>
  <sheetViews>
    <sheetView zoomScale="70" zoomScaleNormal="70" workbookViewId="0">
      <selection activeCell="T43" sqref="T43"/>
    </sheetView>
  </sheetViews>
  <sheetFormatPr baseColWidth="10" defaultRowHeight="15"/>
  <sheetData>
    <row r="54" spans="1:1">
      <c r="A54" s="30"/>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I70"/>
  <sheetViews>
    <sheetView topLeftCell="A34" workbookViewId="0">
      <selection activeCell="G69" sqref="G69"/>
    </sheetView>
  </sheetViews>
  <sheetFormatPr baseColWidth="10" defaultRowHeight="15"/>
  <cols>
    <col min="1" max="1" width="31.5703125" style="101" bestFit="1" customWidth="1"/>
    <col min="2" max="2" width="14.85546875" style="101" customWidth="1"/>
    <col min="3" max="3" width="11.42578125" style="101"/>
    <col min="4" max="4" width="31.5703125" style="101" customWidth="1"/>
    <col min="5" max="5" width="14.85546875" style="101" customWidth="1"/>
    <col min="6" max="6" width="11.42578125" style="101"/>
    <col min="7" max="7" width="31.5703125" style="101" customWidth="1"/>
    <col min="8" max="8" width="14.85546875" style="101" customWidth="1"/>
    <col min="9" max="9" width="11.42578125" style="101"/>
  </cols>
  <sheetData>
    <row r="1" spans="1:9">
      <c r="B1" s="629"/>
      <c r="C1" s="629"/>
      <c r="D1" s="102"/>
      <c r="E1" s="629"/>
      <c r="F1" s="629"/>
      <c r="G1" s="629"/>
      <c r="H1" s="629"/>
      <c r="I1"/>
    </row>
    <row r="2" spans="1:9">
      <c r="C2" s="103"/>
      <c r="D2" s="103"/>
      <c r="E2" s="103"/>
      <c r="F2" s="103"/>
      <c r="G2" s="103"/>
      <c r="H2" s="103"/>
    </row>
    <row r="3" spans="1:9">
      <c r="B3" s="629"/>
      <c r="C3" s="629"/>
      <c r="D3" s="102"/>
      <c r="E3" s="629"/>
      <c r="F3" s="629"/>
      <c r="G3" s="629"/>
      <c r="H3" s="629"/>
      <c r="I3"/>
    </row>
    <row r="4" spans="1:9">
      <c r="B4" s="103" t="s">
        <v>177</v>
      </c>
      <c r="C4" s="103"/>
      <c r="D4" s="103"/>
      <c r="E4" s="103"/>
      <c r="F4" s="103"/>
      <c r="G4" s="103"/>
      <c r="H4" s="103"/>
    </row>
    <row r="5" spans="1:9">
      <c r="B5" s="629"/>
      <c r="C5" s="629"/>
      <c r="D5" s="102"/>
      <c r="E5" s="629"/>
      <c r="F5" s="629"/>
      <c r="G5" s="629"/>
      <c r="H5" s="629"/>
      <c r="I5"/>
    </row>
    <row r="6" spans="1:9">
      <c r="B6" s="103" t="s">
        <v>178</v>
      </c>
      <c r="C6" s="103"/>
      <c r="D6" s="103"/>
      <c r="E6" s="103"/>
      <c r="F6" s="103"/>
      <c r="G6" s="103"/>
      <c r="H6" s="103"/>
    </row>
    <row r="7" spans="1:9">
      <c r="B7" s="629"/>
      <c r="C7" s="629"/>
      <c r="D7" s="102"/>
      <c r="E7" s="629"/>
      <c r="F7" s="629"/>
      <c r="G7" s="629"/>
      <c r="H7" s="629"/>
      <c r="I7"/>
    </row>
    <row r="8" spans="1:9">
      <c r="B8" s="103" t="s">
        <v>179</v>
      </c>
      <c r="C8" s="103"/>
      <c r="D8" s="103"/>
      <c r="E8" s="103"/>
      <c r="F8" s="103"/>
      <c r="G8" s="103"/>
      <c r="H8" s="103"/>
    </row>
    <row r="9" spans="1:9">
      <c r="A9" s="104"/>
      <c r="B9" s="631"/>
      <c r="C9" s="631"/>
      <c r="D9" s="104"/>
      <c r="E9" s="104"/>
      <c r="F9" s="104"/>
      <c r="G9" s="104"/>
      <c r="H9" s="104"/>
      <c r="I9" s="104"/>
    </row>
    <row r="10" spans="1:9">
      <c r="B10" s="630" t="s">
        <v>180</v>
      </c>
      <c r="C10" s="630"/>
      <c r="D10" s="630"/>
      <c r="E10" s="630"/>
      <c r="F10" s="630"/>
      <c r="G10" s="630"/>
    </row>
    <row r="11" spans="1:9">
      <c r="B11" s="103"/>
      <c r="C11" s="103"/>
      <c r="D11" s="103"/>
      <c r="E11" s="103"/>
      <c r="F11" s="103"/>
      <c r="G11" s="103"/>
      <c r="H11" s="103"/>
    </row>
    <row r="12" spans="1:9">
      <c r="B12" s="632" t="s">
        <v>181</v>
      </c>
      <c r="C12" s="632"/>
    </row>
    <row r="13" spans="1:9">
      <c r="A13" s="105"/>
      <c r="B13" s="101" t="s">
        <v>182</v>
      </c>
      <c r="C13" s="103"/>
      <c r="D13" s="103"/>
      <c r="E13" s="103"/>
      <c r="F13" s="103"/>
      <c r="G13" s="103"/>
      <c r="H13" s="103"/>
    </row>
    <row r="14" spans="1:9">
      <c r="A14" s="105"/>
      <c r="B14" s="101" t="s">
        <v>183</v>
      </c>
      <c r="C14" s="103"/>
      <c r="D14" s="103"/>
      <c r="E14" s="103"/>
      <c r="F14" s="103"/>
      <c r="G14" s="103"/>
      <c r="H14" s="103"/>
    </row>
    <row r="15" spans="1:9">
      <c r="B15" s="103"/>
      <c r="C15" s="103"/>
      <c r="D15" s="103"/>
      <c r="E15" s="103"/>
      <c r="F15" s="103"/>
      <c r="G15" s="103"/>
      <c r="H15" s="103"/>
    </row>
    <row r="16" spans="1:9">
      <c r="B16" s="632" t="s">
        <v>184</v>
      </c>
      <c r="C16" s="632"/>
    </row>
    <row r="17" spans="1:8">
      <c r="B17" s="103" t="s">
        <v>185</v>
      </c>
      <c r="C17" s="103"/>
      <c r="D17" s="103"/>
      <c r="E17" s="103"/>
      <c r="F17" s="103"/>
      <c r="G17" s="103"/>
      <c r="H17" s="103"/>
    </row>
    <row r="18" spans="1:8">
      <c r="A18" s="105"/>
      <c r="C18" s="103" t="s">
        <v>186</v>
      </c>
      <c r="D18" s="103"/>
      <c r="E18" s="103"/>
      <c r="F18" s="103"/>
      <c r="G18" s="103"/>
      <c r="H18" s="103"/>
    </row>
    <row r="19" spans="1:8">
      <c r="A19" s="105"/>
      <c r="C19" s="103" t="s">
        <v>187</v>
      </c>
      <c r="D19" s="103"/>
      <c r="E19" s="103"/>
      <c r="F19" s="103"/>
      <c r="G19" s="103"/>
      <c r="H19" s="103"/>
    </row>
    <row r="20" spans="1:8">
      <c r="B20" s="103"/>
      <c r="C20" s="103"/>
      <c r="D20" s="103"/>
      <c r="E20" s="103"/>
      <c r="F20" s="103"/>
      <c r="G20" s="103"/>
      <c r="H20" s="103"/>
    </row>
    <row r="21" spans="1:8">
      <c r="B21" s="632" t="s">
        <v>188</v>
      </c>
      <c r="C21" s="632"/>
    </row>
    <row r="22" spans="1:8">
      <c r="B22" s="103" t="s">
        <v>189</v>
      </c>
      <c r="C22" s="103"/>
      <c r="D22" s="103"/>
      <c r="E22" s="103"/>
      <c r="F22" s="103"/>
      <c r="G22" s="103"/>
      <c r="H22" s="103"/>
    </row>
    <row r="23" spans="1:8">
      <c r="C23" s="106" t="s">
        <v>190</v>
      </c>
      <c r="D23" s="103"/>
      <c r="E23" s="103"/>
      <c r="F23" s="103"/>
      <c r="G23" s="103"/>
      <c r="H23" s="103"/>
    </row>
    <row r="24" spans="1:8">
      <c r="C24" s="107" t="s">
        <v>191</v>
      </c>
      <c r="D24" s="103"/>
      <c r="E24" s="103"/>
      <c r="F24" s="103"/>
      <c r="G24" s="103"/>
      <c r="H24" s="103"/>
    </row>
    <row r="25" spans="1:8">
      <c r="B25" s="103"/>
      <c r="C25" s="103"/>
      <c r="D25" s="103"/>
      <c r="E25" s="103"/>
      <c r="F25" s="103"/>
      <c r="G25" s="103"/>
      <c r="H25" s="103"/>
    </row>
    <row r="26" spans="1:8">
      <c r="B26" s="630" t="s">
        <v>192</v>
      </c>
      <c r="C26" s="630"/>
      <c r="D26" s="630"/>
      <c r="E26" s="630"/>
      <c r="F26" s="630"/>
      <c r="G26" s="630"/>
    </row>
    <row r="27" spans="1:8">
      <c r="B27" s="103"/>
      <c r="C27" s="103"/>
      <c r="D27" s="103"/>
      <c r="E27" s="103"/>
      <c r="F27" s="103"/>
      <c r="G27" s="103"/>
      <c r="H27" s="103"/>
    </row>
    <row r="28" spans="1:8">
      <c r="B28" s="108" t="s">
        <v>193</v>
      </c>
      <c r="C28" s="633" t="s">
        <v>194</v>
      </c>
      <c r="D28" s="633"/>
      <c r="E28" s="633"/>
      <c r="F28" s="633"/>
      <c r="G28" s="633"/>
      <c r="H28" s="103"/>
    </row>
    <row r="29" spans="1:8">
      <c r="B29" s="108" t="s">
        <v>195</v>
      </c>
      <c r="C29" s="634" t="s">
        <v>196</v>
      </c>
      <c r="D29" s="634"/>
      <c r="E29" s="634"/>
      <c r="F29" s="634"/>
      <c r="G29" s="634"/>
      <c r="H29" s="103"/>
    </row>
    <row r="30" spans="1:8">
      <c r="B30" s="108" t="s">
        <v>197</v>
      </c>
      <c r="C30" s="634" t="s">
        <v>198</v>
      </c>
      <c r="D30" s="634"/>
      <c r="E30" s="634"/>
      <c r="F30" s="634"/>
      <c r="G30" s="634"/>
      <c r="H30" s="103"/>
    </row>
    <row r="31" spans="1:8">
      <c r="B31" s="108" t="s">
        <v>199</v>
      </c>
      <c r="C31" s="634" t="s">
        <v>200</v>
      </c>
      <c r="D31" s="634"/>
      <c r="E31" s="634"/>
      <c r="F31" s="634"/>
      <c r="G31" s="634"/>
      <c r="H31" s="103"/>
    </row>
    <row r="32" spans="1:8">
      <c r="B32" s="108" t="s">
        <v>201</v>
      </c>
      <c r="C32" s="634" t="s">
        <v>202</v>
      </c>
      <c r="D32" s="634"/>
      <c r="E32" s="634"/>
      <c r="F32" s="634"/>
      <c r="G32" s="634"/>
      <c r="H32" s="103"/>
    </row>
    <row r="33" spans="1:9">
      <c r="H33" s="103"/>
    </row>
    <row r="34" spans="1:9">
      <c r="B34" s="630" t="s">
        <v>203</v>
      </c>
      <c r="C34" s="630"/>
      <c r="D34" s="630"/>
      <c r="E34" s="630"/>
      <c r="F34" s="630"/>
      <c r="G34" s="630"/>
    </row>
    <row r="35" spans="1:9">
      <c r="A35" s="109"/>
      <c r="B35" s="109"/>
      <c r="C35" s="109"/>
      <c r="D35" s="109"/>
      <c r="E35" s="109"/>
      <c r="F35" s="109"/>
      <c r="G35" s="109"/>
      <c r="H35" s="109"/>
      <c r="I35" s="109"/>
    </row>
    <row r="36" spans="1:9" ht="18">
      <c r="A36" s="635" t="s">
        <v>193</v>
      </c>
      <c r="B36" s="635"/>
      <c r="D36" s="635" t="s">
        <v>195</v>
      </c>
      <c r="E36" s="635"/>
      <c r="G36" s="635" t="s">
        <v>197</v>
      </c>
      <c r="H36" s="635"/>
    </row>
    <row r="37" spans="1:9">
      <c r="A37" s="636" t="s">
        <v>204</v>
      </c>
      <c r="B37" s="636"/>
      <c r="D37" s="636" t="s">
        <v>204</v>
      </c>
      <c r="E37" s="636"/>
      <c r="G37" s="636" t="s">
        <v>204</v>
      </c>
      <c r="H37" s="636"/>
    </row>
    <row r="38" spans="1:9">
      <c r="A38" s="110" t="s">
        <v>205</v>
      </c>
      <c r="B38" s="111"/>
      <c r="D38" s="110" t="s">
        <v>205</v>
      </c>
      <c r="E38" s="111"/>
      <c r="G38" s="110" t="s">
        <v>205</v>
      </c>
      <c r="H38" s="111"/>
    </row>
    <row r="39" spans="1:9">
      <c r="A39" s="110" t="s">
        <v>206</v>
      </c>
      <c r="B39" s="111"/>
      <c r="D39" s="110" t="s">
        <v>206</v>
      </c>
      <c r="E39" s="111"/>
      <c r="G39" s="110" t="s">
        <v>206</v>
      </c>
      <c r="H39" s="111"/>
    </row>
    <row r="40" spans="1:9">
      <c r="A40" s="110" t="s">
        <v>207</v>
      </c>
      <c r="B40" s="111"/>
      <c r="D40" s="110" t="s">
        <v>207</v>
      </c>
      <c r="E40" s="111"/>
      <c r="G40" s="110" t="s">
        <v>207</v>
      </c>
      <c r="H40" s="111"/>
    </row>
    <row r="41" spans="1:9">
      <c r="A41" s="638" t="s">
        <v>208</v>
      </c>
      <c r="B41" s="638"/>
      <c r="D41" s="638" t="s">
        <v>208</v>
      </c>
      <c r="E41" s="638"/>
      <c r="G41" s="638" t="s">
        <v>208</v>
      </c>
      <c r="H41" s="638"/>
    </row>
    <row r="42" spans="1:9" ht="15.75" thickBot="1">
      <c r="A42" s="112" t="s">
        <v>209</v>
      </c>
      <c r="B42" s="113"/>
      <c r="D42" s="112" t="s">
        <v>209</v>
      </c>
      <c r="E42" s="113"/>
      <c r="G42" s="112" t="s">
        <v>209</v>
      </c>
      <c r="H42" s="113"/>
    </row>
    <row r="43" spans="1:9">
      <c r="A43" s="114" t="s">
        <v>210</v>
      </c>
      <c r="B43" s="115"/>
      <c r="D43" s="114" t="s">
        <v>210</v>
      </c>
      <c r="E43" s="115"/>
      <c r="G43" s="114" t="s">
        <v>210</v>
      </c>
      <c r="H43" s="115"/>
    </row>
    <row r="44" spans="1:9" ht="15.75" thickBot="1">
      <c r="A44" s="116" t="s">
        <v>211</v>
      </c>
      <c r="B44" s="117"/>
      <c r="D44" s="116" t="s">
        <v>211</v>
      </c>
      <c r="E44" s="117"/>
      <c r="G44" s="116" t="s">
        <v>211</v>
      </c>
      <c r="H44" s="117"/>
    </row>
    <row r="45" spans="1:9">
      <c r="A45" s="114" t="s">
        <v>212</v>
      </c>
      <c r="B45" s="115"/>
      <c r="D45" s="114" t="s">
        <v>212</v>
      </c>
      <c r="E45" s="115"/>
      <c r="G45" s="114" t="s">
        <v>212</v>
      </c>
      <c r="H45" s="115"/>
    </row>
    <row r="46" spans="1:9" ht="15.75" thickBot="1">
      <c r="A46" s="116" t="s">
        <v>213</v>
      </c>
      <c r="B46" s="117"/>
      <c r="D46" s="116" t="s">
        <v>213</v>
      </c>
      <c r="E46" s="117"/>
      <c r="G46" s="116" t="s">
        <v>213</v>
      </c>
      <c r="H46" s="117"/>
    </row>
    <row r="47" spans="1:9">
      <c r="A47" s="118" t="s">
        <v>214</v>
      </c>
      <c r="B47" s="119"/>
      <c r="D47" s="118" t="s">
        <v>214</v>
      </c>
      <c r="E47" s="119"/>
      <c r="G47" s="118" t="s">
        <v>214</v>
      </c>
      <c r="H47" s="119"/>
    </row>
    <row r="48" spans="1:9">
      <c r="A48" s="110" t="s">
        <v>215</v>
      </c>
      <c r="B48" s="120"/>
      <c r="D48" s="110" t="s">
        <v>215</v>
      </c>
      <c r="E48" s="120"/>
      <c r="G48" s="110" t="s">
        <v>215</v>
      </c>
      <c r="H48" s="120"/>
    </row>
    <row r="49" spans="1:9">
      <c r="A49" s="110" t="s">
        <v>216</v>
      </c>
      <c r="B49" s="120"/>
      <c r="D49" s="110" t="s">
        <v>216</v>
      </c>
      <c r="E49" s="120"/>
      <c r="G49" s="110" t="s">
        <v>216</v>
      </c>
      <c r="H49" s="120"/>
    </row>
    <row r="50" spans="1:9">
      <c r="A50" s="110" t="s">
        <v>59</v>
      </c>
      <c r="B50" s="120"/>
      <c r="D50" s="110" t="s">
        <v>59</v>
      </c>
      <c r="E50" s="120"/>
      <c r="G50" s="110" t="s">
        <v>59</v>
      </c>
      <c r="H50" s="120"/>
    </row>
    <row r="51" spans="1:9">
      <c r="A51" s="110" t="s">
        <v>217</v>
      </c>
      <c r="B51" s="121"/>
      <c r="D51" s="110" t="s">
        <v>217</v>
      </c>
      <c r="E51" s="121"/>
      <c r="G51" s="110" t="s">
        <v>217</v>
      </c>
      <c r="H51" s="121"/>
    </row>
    <row r="52" spans="1:9">
      <c r="A52" s="122" t="s">
        <v>218</v>
      </c>
      <c r="B52" s="123"/>
      <c r="D52" s="122" t="s">
        <v>218</v>
      </c>
      <c r="E52" s="123"/>
      <c r="G52" s="122" t="s">
        <v>218</v>
      </c>
      <c r="H52" s="123"/>
    </row>
    <row r="53" spans="1:9">
      <c r="A53" s="109"/>
      <c r="B53" s="109"/>
      <c r="C53" s="109"/>
      <c r="D53" s="109"/>
      <c r="E53" s="109"/>
      <c r="F53" s="109"/>
      <c r="G53" s="109"/>
      <c r="H53" s="109"/>
      <c r="I53" s="109"/>
    </row>
    <row r="54" spans="1:9" ht="18">
      <c r="A54" s="635" t="s">
        <v>199</v>
      </c>
      <c r="B54" s="635"/>
      <c r="D54" s="635" t="s">
        <v>201</v>
      </c>
      <c r="E54" s="635"/>
    </row>
    <row r="55" spans="1:9">
      <c r="A55" s="636" t="s">
        <v>204</v>
      </c>
      <c r="B55" s="636"/>
      <c r="D55" s="636" t="s">
        <v>204</v>
      </c>
      <c r="E55" s="636"/>
    </row>
    <row r="56" spans="1:9">
      <c r="A56" s="110" t="s">
        <v>205</v>
      </c>
      <c r="B56" s="111"/>
      <c r="D56" s="110" t="s">
        <v>205</v>
      </c>
      <c r="E56" s="111"/>
    </row>
    <row r="57" spans="1:9">
      <c r="A57" s="110" t="s">
        <v>206</v>
      </c>
      <c r="B57" s="111"/>
      <c r="D57" s="110" t="s">
        <v>206</v>
      </c>
      <c r="E57" s="111"/>
    </row>
    <row r="58" spans="1:9">
      <c r="A58" s="110" t="s">
        <v>207</v>
      </c>
      <c r="B58" s="111"/>
      <c r="D58" s="110" t="s">
        <v>207</v>
      </c>
      <c r="E58" s="111"/>
    </row>
    <row r="59" spans="1:9">
      <c r="A59" s="637" t="s">
        <v>208</v>
      </c>
      <c r="B59" s="637"/>
      <c r="D59" s="638" t="s">
        <v>208</v>
      </c>
      <c r="E59" s="638"/>
    </row>
    <row r="60" spans="1:9" ht="15.75" thickBot="1">
      <c r="A60" s="112" t="s">
        <v>209</v>
      </c>
      <c r="B60" s="113"/>
      <c r="D60" s="112" t="s">
        <v>209</v>
      </c>
      <c r="E60" s="113"/>
    </row>
    <row r="61" spans="1:9">
      <c r="A61" s="114" t="s">
        <v>210</v>
      </c>
      <c r="B61" s="115"/>
      <c r="D61" s="114" t="s">
        <v>210</v>
      </c>
      <c r="E61" s="115"/>
    </row>
    <row r="62" spans="1:9" ht="15.75" thickBot="1">
      <c r="A62" s="116" t="s">
        <v>211</v>
      </c>
      <c r="B62" s="117"/>
      <c r="D62" s="116" t="s">
        <v>211</v>
      </c>
      <c r="E62" s="117"/>
    </row>
    <row r="63" spans="1:9">
      <c r="A63" s="114" t="s">
        <v>212</v>
      </c>
      <c r="B63" s="115"/>
      <c r="D63" s="114" t="s">
        <v>212</v>
      </c>
      <c r="E63" s="115"/>
    </row>
    <row r="64" spans="1:9" ht="15.75" thickBot="1">
      <c r="A64" s="116" t="s">
        <v>213</v>
      </c>
      <c r="B64" s="117"/>
      <c r="D64" s="116" t="s">
        <v>213</v>
      </c>
      <c r="E64" s="117"/>
    </row>
    <row r="65" spans="1:5">
      <c r="A65" s="118" t="s">
        <v>214</v>
      </c>
      <c r="B65" s="119"/>
      <c r="D65" s="118" t="s">
        <v>214</v>
      </c>
      <c r="E65" s="119"/>
    </row>
    <row r="66" spans="1:5">
      <c r="A66" s="110" t="s">
        <v>215</v>
      </c>
      <c r="B66" s="120"/>
      <c r="D66" s="110" t="s">
        <v>215</v>
      </c>
      <c r="E66" s="120"/>
    </row>
    <row r="67" spans="1:5">
      <c r="A67" s="110" t="s">
        <v>216</v>
      </c>
      <c r="B67" s="120"/>
      <c r="D67" s="110" t="s">
        <v>216</v>
      </c>
      <c r="E67" s="120"/>
    </row>
    <row r="68" spans="1:5">
      <c r="A68" s="110" t="s">
        <v>59</v>
      </c>
      <c r="B68" s="120"/>
      <c r="D68" s="110" t="s">
        <v>59</v>
      </c>
      <c r="E68" s="120"/>
    </row>
    <row r="69" spans="1:5">
      <c r="A69" s="110" t="s">
        <v>217</v>
      </c>
      <c r="B69" s="121"/>
      <c r="D69" s="110" t="s">
        <v>217</v>
      </c>
      <c r="E69" s="121"/>
    </row>
    <row r="70" spans="1:5">
      <c r="A70" s="122" t="s">
        <v>218</v>
      </c>
      <c r="B70" s="123"/>
      <c r="D70" s="122" t="s">
        <v>218</v>
      </c>
      <c r="E70" s="123"/>
    </row>
  </sheetData>
  <mergeCells count="39">
    <mergeCell ref="A59:B59"/>
    <mergeCell ref="D59:E59"/>
    <mergeCell ref="A41:B41"/>
    <mergeCell ref="D41:E41"/>
    <mergeCell ref="G41:H41"/>
    <mergeCell ref="A54:B54"/>
    <mergeCell ref="D54:E54"/>
    <mergeCell ref="A55:B55"/>
    <mergeCell ref="D55:E55"/>
    <mergeCell ref="A36:B36"/>
    <mergeCell ref="D36:E36"/>
    <mergeCell ref="G36:H36"/>
    <mergeCell ref="A37:B37"/>
    <mergeCell ref="D37:E37"/>
    <mergeCell ref="G37:H37"/>
    <mergeCell ref="B34:G34"/>
    <mergeCell ref="B9:C9"/>
    <mergeCell ref="B10:G10"/>
    <mergeCell ref="B12:C12"/>
    <mergeCell ref="B16:C16"/>
    <mergeCell ref="B21:C21"/>
    <mergeCell ref="B26:G26"/>
    <mergeCell ref="C28:G28"/>
    <mergeCell ref="C29:G29"/>
    <mergeCell ref="C30:G30"/>
    <mergeCell ref="C31:G31"/>
    <mergeCell ref="C32:G32"/>
    <mergeCell ref="B5:C5"/>
    <mergeCell ref="E5:F5"/>
    <mergeCell ref="G5:H5"/>
    <mergeCell ref="B7:C7"/>
    <mergeCell ref="E7:F7"/>
    <mergeCell ref="G7:H7"/>
    <mergeCell ref="B1:C1"/>
    <mergeCell ref="E1:F1"/>
    <mergeCell ref="G1:H1"/>
    <mergeCell ref="B3:C3"/>
    <mergeCell ref="E3:F3"/>
    <mergeCell ref="G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70B7-9416-4E7D-8A23-02A2BA13E456}">
  <dimension ref="A1:I11"/>
  <sheetViews>
    <sheetView workbookViewId="0">
      <selection activeCell="J1" sqref="J1"/>
    </sheetView>
  </sheetViews>
  <sheetFormatPr baseColWidth="10" defaultRowHeight="15"/>
  <sheetData>
    <row r="1" spans="1:9" ht="23.25">
      <c r="A1" s="617" t="str">
        <f>'PAGE DE GARDE'!B11</f>
        <v>LES SELECTIONS</v>
      </c>
      <c r="B1" s="617"/>
      <c r="C1" s="617"/>
      <c r="D1" s="617"/>
      <c r="E1" s="617"/>
      <c r="F1" s="617"/>
      <c r="G1" s="617"/>
      <c r="H1" s="617"/>
      <c r="I1" s="617"/>
    </row>
    <row r="3" spans="1:9">
      <c r="B3" t="s">
        <v>568</v>
      </c>
    </row>
    <row r="5" spans="1:9">
      <c r="B5" t="s">
        <v>569</v>
      </c>
    </row>
    <row r="7" spans="1:9">
      <c r="B7" t="s">
        <v>570</v>
      </c>
    </row>
    <row r="9" spans="1:9">
      <c r="B9" t="s">
        <v>571</v>
      </c>
    </row>
    <row r="11" spans="1:9">
      <c r="B11" t="s">
        <v>572</v>
      </c>
    </row>
  </sheetData>
  <mergeCells count="1">
    <mergeCell ref="A1:I1"/>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M24"/>
  <sheetViews>
    <sheetView workbookViewId="0">
      <selection activeCell="A6" sqref="A6"/>
    </sheetView>
  </sheetViews>
  <sheetFormatPr baseColWidth="10" defaultRowHeight="12.75"/>
  <cols>
    <col min="1" max="1" width="10.5703125" style="124" customWidth="1"/>
    <col min="2" max="2" width="11.140625" style="124" customWidth="1"/>
    <col min="3" max="3" width="13.140625" style="124" customWidth="1"/>
    <col min="4" max="4" width="14" style="124" customWidth="1"/>
    <col min="5" max="5" width="15.85546875" style="124" customWidth="1"/>
    <col min="6" max="6" width="10.5703125" style="124" customWidth="1"/>
    <col min="7" max="7" width="11.5703125" style="124" customWidth="1"/>
    <col min="8" max="8" width="14.140625" style="124" bestFit="1" customWidth="1"/>
    <col min="9" max="9" width="12.42578125" style="124" customWidth="1"/>
    <col min="10" max="10" width="11.5703125" style="124" customWidth="1"/>
    <col min="11" max="11" width="11.7109375" style="124" customWidth="1"/>
    <col min="12" max="14" width="11.42578125" style="124"/>
    <col min="15" max="15" width="20.28515625" style="124" bestFit="1" customWidth="1"/>
    <col min="16" max="256" width="11.42578125" style="124"/>
    <col min="257" max="257" width="10.5703125" style="124" customWidth="1"/>
    <col min="258" max="258" width="11.140625" style="124" customWidth="1"/>
    <col min="259" max="259" width="13.140625" style="124" customWidth="1"/>
    <col min="260" max="260" width="14" style="124" customWidth="1"/>
    <col min="261" max="261" width="15.85546875" style="124" customWidth="1"/>
    <col min="262" max="262" width="10.5703125" style="124" customWidth="1"/>
    <col min="263" max="263" width="11.5703125" style="124" customWidth="1"/>
    <col min="264" max="264" width="14.140625" style="124" bestFit="1" customWidth="1"/>
    <col min="265" max="265" width="12.42578125" style="124" customWidth="1"/>
    <col min="266" max="266" width="11.5703125" style="124" customWidth="1"/>
    <col min="267" max="267" width="11.7109375" style="124" customWidth="1"/>
    <col min="268" max="270" width="11.42578125" style="124"/>
    <col min="271" max="271" width="20.28515625" style="124" bestFit="1" customWidth="1"/>
    <col min="272" max="512" width="11.42578125" style="124"/>
    <col min="513" max="513" width="10.5703125" style="124" customWidth="1"/>
    <col min="514" max="514" width="11.140625" style="124" customWidth="1"/>
    <col min="515" max="515" width="13.140625" style="124" customWidth="1"/>
    <col min="516" max="516" width="14" style="124" customWidth="1"/>
    <col min="517" max="517" width="15.85546875" style="124" customWidth="1"/>
    <col min="518" max="518" width="10.5703125" style="124" customWidth="1"/>
    <col min="519" max="519" width="11.5703125" style="124" customWidth="1"/>
    <col min="520" max="520" width="14.140625" style="124" bestFit="1" customWidth="1"/>
    <col min="521" max="521" width="12.42578125" style="124" customWidth="1"/>
    <col min="522" max="522" width="11.5703125" style="124" customWidth="1"/>
    <col min="523" max="523" width="11.7109375" style="124" customWidth="1"/>
    <col min="524" max="526" width="11.42578125" style="124"/>
    <col min="527" max="527" width="20.28515625" style="124" bestFit="1" customWidth="1"/>
    <col min="528" max="768" width="11.42578125" style="124"/>
    <col min="769" max="769" width="10.5703125" style="124" customWidth="1"/>
    <col min="770" max="770" width="11.140625" style="124" customWidth="1"/>
    <col min="771" max="771" width="13.140625" style="124" customWidth="1"/>
    <col min="772" max="772" width="14" style="124" customWidth="1"/>
    <col min="773" max="773" width="15.85546875" style="124" customWidth="1"/>
    <col min="774" max="774" width="10.5703125" style="124" customWidth="1"/>
    <col min="775" max="775" width="11.5703125" style="124" customWidth="1"/>
    <col min="776" max="776" width="14.140625" style="124" bestFit="1" customWidth="1"/>
    <col min="777" max="777" width="12.42578125" style="124" customWidth="1"/>
    <col min="778" max="778" width="11.5703125" style="124" customWidth="1"/>
    <col min="779" max="779" width="11.7109375" style="124" customWidth="1"/>
    <col min="780" max="782" width="11.42578125" style="124"/>
    <col min="783" max="783" width="20.28515625" style="124" bestFit="1" customWidth="1"/>
    <col min="784" max="1024" width="11.42578125" style="124"/>
    <col min="1025" max="1025" width="10.5703125" style="124" customWidth="1"/>
    <col min="1026" max="1026" width="11.140625" style="124" customWidth="1"/>
    <col min="1027" max="1027" width="13.140625" style="124" customWidth="1"/>
    <col min="1028" max="1028" width="14" style="124" customWidth="1"/>
    <col min="1029" max="1029" width="15.85546875" style="124" customWidth="1"/>
    <col min="1030" max="1030" width="10.5703125" style="124" customWidth="1"/>
    <col min="1031" max="1031" width="11.5703125" style="124" customWidth="1"/>
    <col min="1032" max="1032" width="14.140625" style="124" bestFit="1" customWidth="1"/>
    <col min="1033" max="1033" width="12.42578125" style="124" customWidth="1"/>
    <col min="1034" max="1034" width="11.5703125" style="124" customWidth="1"/>
    <col min="1035" max="1035" width="11.7109375" style="124" customWidth="1"/>
    <col min="1036" max="1038" width="11.42578125" style="124"/>
    <col min="1039" max="1039" width="20.28515625" style="124" bestFit="1" customWidth="1"/>
    <col min="1040" max="1280" width="11.42578125" style="124"/>
    <col min="1281" max="1281" width="10.5703125" style="124" customWidth="1"/>
    <col min="1282" max="1282" width="11.140625" style="124" customWidth="1"/>
    <col min="1283" max="1283" width="13.140625" style="124" customWidth="1"/>
    <col min="1284" max="1284" width="14" style="124" customWidth="1"/>
    <col min="1285" max="1285" width="15.85546875" style="124" customWidth="1"/>
    <col min="1286" max="1286" width="10.5703125" style="124" customWidth="1"/>
    <col min="1287" max="1287" width="11.5703125" style="124" customWidth="1"/>
    <col min="1288" max="1288" width="14.140625" style="124" bestFit="1" customWidth="1"/>
    <col min="1289" max="1289" width="12.42578125" style="124" customWidth="1"/>
    <col min="1290" max="1290" width="11.5703125" style="124" customWidth="1"/>
    <col min="1291" max="1291" width="11.7109375" style="124" customWidth="1"/>
    <col min="1292" max="1294" width="11.42578125" style="124"/>
    <col min="1295" max="1295" width="20.28515625" style="124" bestFit="1" customWidth="1"/>
    <col min="1296" max="1536" width="11.42578125" style="124"/>
    <col min="1537" max="1537" width="10.5703125" style="124" customWidth="1"/>
    <col min="1538" max="1538" width="11.140625" style="124" customWidth="1"/>
    <col min="1539" max="1539" width="13.140625" style="124" customWidth="1"/>
    <col min="1540" max="1540" width="14" style="124" customWidth="1"/>
    <col min="1541" max="1541" width="15.85546875" style="124" customWidth="1"/>
    <col min="1542" max="1542" width="10.5703125" style="124" customWidth="1"/>
    <col min="1543" max="1543" width="11.5703125" style="124" customWidth="1"/>
    <col min="1544" max="1544" width="14.140625" style="124" bestFit="1" customWidth="1"/>
    <col min="1545" max="1545" width="12.42578125" style="124" customWidth="1"/>
    <col min="1546" max="1546" width="11.5703125" style="124" customWidth="1"/>
    <col min="1547" max="1547" width="11.7109375" style="124" customWidth="1"/>
    <col min="1548" max="1550" width="11.42578125" style="124"/>
    <col min="1551" max="1551" width="20.28515625" style="124" bestFit="1" customWidth="1"/>
    <col min="1552" max="1792" width="11.42578125" style="124"/>
    <col min="1793" max="1793" width="10.5703125" style="124" customWidth="1"/>
    <col min="1794" max="1794" width="11.140625" style="124" customWidth="1"/>
    <col min="1795" max="1795" width="13.140625" style="124" customWidth="1"/>
    <col min="1796" max="1796" width="14" style="124" customWidth="1"/>
    <col min="1797" max="1797" width="15.85546875" style="124" customWidth="1"/>
    <col min="1798" max="1798" width="10.5703125" style="124" customWidth="1"/>
    <col min="1799" max="1799" width="11.5703125" style="124" customWidth="1"/>
    <col min="1800" max="1800" width="14.140625" style="124" bestFit="1" customWidth="1"/>
    <col min="1801" max="1801" width="12.42578125" style="124" customWidth="1"/>
    <col min="1802" max="1802" width="11.5703125" style="124" customWidth="1"/>
    <col min="1803" max="1803" width="11.7109375" style="124" customWidth="1"/>
    <col min="1804" max="1806" width="11.42578125" style="124"/>
    <col min="1807" max="1807" width="20.28515625" style="124" bestFit="1" customWidth="1"/>
    <col min="1808" max="2048" width="11.42578125" style="124"/>
    <col min="2049" max="2049" width="10.5703125" style="124" customWidth="1"/>
    <col min="2050" max="2050" width="11.140625" style="124" customWidth="1"/>
    <col min="2051" max="2051" width="13.140625" style="124" customWidth="1"/>
    <col min="2052" max="2052" width="14" style="124" customWidth="1"/>
    <col min="2053" max="2053" width="15.85546875" style="124" customWidth="1"/>
    <col min="2054" max="2054" width="10.5703125" style="124" customWidth="1"/>
    <col min="2055" max="2055" width="11.5703125" style="124" customWidth="1"/>
    <col min="2056" max="2056" width="14.140625" style="124" bestFit="1" customWidth="1"/>
    <col min="2057" max="2057" width="12.42578125" style="124" customWidth="1"/>
    <col min="2058" max="2058" width="11.5703125" style="124" customWidth="1"/>
    <col min="2059" max="2059" width="11.7109375" style="124" customWidth="1"/>
    <col min="2060" max="2062" width="11.42578125" style="124"/>
    <col min="2063" max="2063" width="20.28515625" style="124" bestFit="1" customWidth="1"/>
    <col min="2064" max="2304" width="11.42578125" style="124"/>
    <col min="2305" max="2305" width="10.5703125" style="124" customWidth="1"/>
    <col min="2306" max="2306" width="11.140625" style="124" customWidth="1"/>
    <col min="2307" max="2307" width="13.140625" style="124" customWidth="1"/>
    <col min="2308" max="2308" width="14" style="124" customWidth="1"/>
    <col min="2309" max="2309" width="15.85546875" style="124" customWidth="1"/>
    <col min="2310" max="2310" width="10.5703125" style="124" customWidth="1"/>
    <col min="2311" max="2311" width="11.5703125" style="124" customWidth="1"/>
    <col min="2312" max="2312" width="14.140625" style="124" bestFit="1" customWidth="1"/>
    <col min="2313" max="2313" width="12.42578125" style="124" customWidth="1"/>
    <col min="2314" max="2314" width="11.5703125" style="124" customWidth="1"/>
    <col min="2315" max="2315" width="11.7109375" style="124" customWidth="1"/>
    <col min="2316" max="2318" width="11.42578125" style="124"/>
    <col min="2319" max="2319" width="20.28515625" style="124" bestFit="1" customWidth="1"/>
    <col min="2320" max="2560" width="11.42578125" style="124"/>
    <col min="2561" max="2561" width="10.5703125" style="124" customWidth="1"/>
    <col min="2562" max="2562" width="11.140625" style="124" customWidth="1"/>
    <col min="2563" max="2563" width="13.140625" style="124" customWidth="1"/>
    <col min="2564" max="2564" width="14" style="124" customWidth="1"/>
    <col min="2565" max="2565" width="15.85546875" style="124" customWidth="1"/>
    <col min="2566" max="2566" width="10.5703125" style="124" customWidth="1"/>
    <col min="2567" max="2567" width="11.5703125" style="124" customWidth="1"/>
    <col min="2568" max="2568" width="14.140625" style="124" bestFit="1" customWidth="1"/>
    <col min="2569" max="2569" width="12.42578125" style="124" customWidth="1"/>
    <col min="2570" max="2570" width="11.5703125" style="124" customWidth="1"/>
    <col min="2571" max="2571" width="11.7109375" style="124" customWidth="1"/>
    <col min="2572" max="2574" width="11.42578125" style="124"/>
    <col min="2575" max="2575" width="20.28515625" style="124" bestFit="1" customWidth="1"/>
    <col min="2576" max="2816" width="11.42578125" style="124"/>
    <col min="2817" max="2817" width="10.5703125" style="124" customWidth="1"/>
    <col min="2818" max="2818" width="11.140625" style="124" customWidth="1"/>
    <col min="2819" max="2819" width="13.140625" style="124" customWidth="1"/>
    <col min="2820" max="2820" width="14" style="124" customWidth="1"/>
    <col min="2821" max="2821" width="15.85546875" style="124" customWidth="1"/>
    <col min="2822" max="2822" width="10.5703125" style="124" customWidth="1"/>
    <col min="2823" max="2823" width="11.5703125" style="124" customWidth="1"/>
    <col min="2824" max="2824" width="14.140625" style="124" bestFit="1" customWidth="1"/>
    <col min="2825" max="2825" width="12.42578125" style="124" customWidth="1"/>
    <col min="2826" max="2826" width="11.5703125" style="124" customWidth="1"/>
    <col min="2827" max="2827" width="11.7109375" style="124" customWidth="1"/>
    <col min="2828" max="2830" width="11.42578125" style="124"/>
    <col min="2831" max="2831" width="20.28515625" style="124" bestFit="1" customWidth="1"/>
    <col min="2832" max="3072" width="11.42578125" style="124"/>
    <col min="3073" max="3073" width="10.5703125" style="124" customWidth="1"/>
    <col min="3074" max="3074" width="11.140625" style="124" customWidth="1"/>
    <col min="3075" max="3075" width="13.140625" style="124" customWidth="1"/>
    <col min="3076" max="3076" width="14" style="124" customWidth="1"/>
    <col min="3077" max="3077" width="15.85546875" style="124" customWidth="1"/>
    <col min="3078" max="3078" width="10.5703125" style="124" customWidth="1"/>
    <col min="3079" max="3079" width="11.5703125" style="124" customWidth="1"/>
    <col min="3080" max="3080" width="14.140625" style="124" bestFit="1" customWidth="1"/>
    <col min="3081" max="3081" width="12.42578125" style="124" customWidth="1"/>
    <col min="3082" max="3082" width="11.5703125" style="124" customWidth="1"/>
    <col min="3083" max="3083" width="11.7109375" style="124" customWidth="1"/>
    <col min="3084" max="3086" width="11.42578125" style="124"/>
    <col min="3087" max="3087" width="20.28515625" style="124" bestFit="1" customWidth="1"/>
    <col min="3088" max="3328" width="11.42578125" style="124"/>
    <col min="3329" max="3329" width="10.5703125" style="124" customWidth="1"/>
    <col min="3330" max="3330" width="11.140625" style="124" customWidth="1"/>
    <col min="3331" max="3331" width="13.140625" style="124" customWidth="1"/>
    <col min="3332" max="3332" width="14" style="124" customWidth="1"/>
    <col min="3333" max="3333" width="15.85546875" style="124" customWidth="1"/>
    <col min="3334" max="3334" width="10.5703125" style="124" customWidth="1"/>
    <col min="3335" max="3335" width="11.5703125" style="124" customWidth="1"/>
    <col min="3336" max="3336" width="14.140625" style="124" bestFit="1" customWidth="1"/>
    <col min="3337" max="3337" width="12.42578125" style="124" customWidth="1"/>
    <col min="3338" max="3338" width="11.5703125" style="124" customWidth="1"/>
    <col min="3339" max="3339" width="11.7109375" style="124" customWidth="1"/>
    <col min="3340" max="3342" width="11.42578125" style="124"/>
    <col min="3343" max="3343" width="20.28515625" style="124" bestFit="1" customWidth="1"/>
    <col min="3344" max="3584" width="11.42578125" style="124"/>
    <col min="3585" max="3585" width="10.5703125" style="124" customWidth="1"/>
    <col min="3586" max="3586" width="11.140625" style="124" customWidth="1"/>
    <col min="3587" max="3587" width="13.140625" style="124" customWidth="1"/>
    <col min="3588" max="3588" width="14" style="124" customWidth="1"/>
    <col min="3589" max="3589" width="15.85546875" style="124" customWidth="1"/>
    <col min="3590" max="3590" width="10.5703125" style="124" customWidth="1"/>
    <col min="3591" max="3591" width="11.5703125" style="124" customWidth="1"/>
    <col min="3592" max="3592" width="14.140625" style="124" bestFit="1" customWidth="1"/>
    <col min="3593" max="3593" width="12.42578125" style="124" customWidth="1"/>
    <col min="3594" max="3594" width="11.5703125" style="124" customWidth="1"/>
    <col min="3595" max="3595" width="11.7109375" style="124" customWidth="1"/>
    <col min="3596" max="3598" width="11.42578125" style="124"/>
    <col min="3599" max="3599" width="20.28515625" style="124" bestFit="1" customWidth="1"/>
    <col min="3600" max="3840" width="11.42578125" style="124"/>
    <col min="3841" max="3841" width="10.5703125" style="124" customWidth="1"/>
    <col min="3842" max="3842" width="11.140625" style="124" customWidth="1"/>
    <col min="3843" max="3843" width="13.140625" style="124" customWidth="1"/>
    <col min="3844" max="3844" width="14" style="124" customWidth="1"/>
    <col min="3845" max="3845" width="15.85546875" style="124" customWidth="1"/>
    <col min="3846" max="3846" width="10.5703125" style="124" customWidth="1"/>
    <col min="3847" max="3847" width="11.5703125" style="124" customWidth="1"/>
    <col min="3848" max="3848" width="14.140625" style="124" bestFit="1" customWidth="1"/>
    <col min="3849" max="3849" width="12.42578125" style="124" customWidth="1"/>
    <col min="3850" max="3850" width="11.5703125" style="124" customWidth="1"/>
    <col min="3851" max="3851" width="11.7109375" style="124" customWidth="1"/>
    <col min="3852" max="3854" width="11.42578125" style="124"/>
    <col min="3855" max="3855" width="20.28515625" style="124" bestFit="1" customWidth="1"/>
    <col min="3856" max="4096" width="11.42578125" style="124"/>
    <col min="4097" max="4097" width="10.5703125" style="124" customWidth="1"/>
    <col min="4098" max="4098" width="11.140625" style="124" customWidth="1"/>
    <col min="4099" max="4099" width="13.140625" style="124" customWidth="1"/>
    <col min="4100" max="4100" width="14" style="124" customWidth="1"/>
    <col min="4101" max="4101" width="15.85546875" style="124" customWidth="1"/>
    <col min="4102" max="4102" width="10.5703125" style="124" customWidth="1"/>
    <col min="4103" max="4103" width="11.5703125" style="124" customWidth="1"/>
    <col min="4104" max="4104" width="14.140625" style="124" bestFit="1" customWidth="1"/>
    <col min="4105" max="4105" width="12.42578125" style="124" customWidth="1"/>
    <col min="4106" max="4106" width="11.5703125" style="124" customWidth="1"/>
    <col min="4107" max="4107" width="11.7109375" style="124" customWidth="1"/>
    <col min="4108" max="4110" width="11.42578125" style="124"/>
    <col min="4111" max="4111" width="20.28515625" style="124" bestFit="1" customWidth="1"/>
    <col min="4112" max="4352" width="11.42578125" style="124"/>
    <col min="4353" max="4353" width="10.5703125" style="124" customWidth="1"/>
    <col min="4354" max="4354" width="11.140625" style="124" customWidth="1"/>
    <col min="4355" max="4355" width="13.140625" style="124" customWidth="1"/>
    <col min="4356" max="4356" width="14" style="124" customWidth="1"/>
    <col min="4357" max="4357" width="15.85546875" style="124" customWidth="1"/>
    <col min="4358" max="4358" width="10.5703125" style="124" customWidth="1"/>
    <col min="4359" max="4359" width="11.5703125" style="124" customWidth="1"/>
    <col min="4360" max="4360" width="14.140625" style="124" bestFit="1" customWidth="1"/>
    <col min="4361" max="4361" width="12.42578125" style="124" customWidth="1"/>
    <col min="4362" max="4362" width="11.5703125" style="124" customWidth="1"/>
    <col min="4363" max="4363" width="11.7109375" style="124" customWidth="1"/>
    <col min="4364" max="4366" width="11.42578125" style="124"/>
    <col min="4367" max="4367" width="20.28515625" style="124" bestFit="1" customWidth="1"/>
    <col min="4368" max="4608" width="11.42578125" style="124"/>
    <col min="4609" max="4609" width="10.5703125" style="124" customWidth="1"/>
    <col min="4610" max="4610" width="11.140625" style="124" customWidth="1"/>
    <col min="4611" max="4611" width="13.140625" style="124" customWidth="1"/>
    <col min="4612" max="4612" width="14" style="124" customWidth="1"/>
    <col min="4613" max="4613" width="15.85546875" style="124" customWidth="1"/>
    <col min="4614" max="4614" width="10.5703125" style="124" customWidth="1"/>
    <col min="4615" max="4615" width="11.5703125" style="124" customWidth="1"/>
    <col min="4616" max="4616" width="14.140625" style="124" bestFit="1" customWidth="1"/>
    <col min="4617" max="4617" width="12.42578125" style="124" customWidth="1"/>
    <col min="4618" max="4618" width="11.5703125" style="124" customWidth="1"/>
    <col min="4619" max="4619" width="11.7109375" style="124" customWidth="1"/>
    <col min="4620" max="4622" width="11.42578125" style="124"/>
    <col min="4623" max="4623" width="20.28515625" style="124" bestFit="1" customWidth="1"/>
    <col min="4624" max="4864" width="11.42578125" style="124"/>
    <col min="4865" max="4865" width="10.5703125" style="124" customWidth="1"/>
    <col min="4866" max="4866" width="11.140625" style="124" customWidth="1"/>
    <col min="4867" max="4867" width="13.140625" style="124" customWidth="1"/>
    <col min="4868" max="4868" width="14" style="124" customWidth="1"/>
    <col min="4869" max="4869" width="15.85546875" style="124" customWidth="1"/>
    <col min="4870" max="4870" width="10.5703125" style="124" customWidth="1"/>
    <col min="4871" max="4871" width="11.5703125" style="124" customWidth="1"/>
    <col min="4872" max="4872" width="14.140625" style="124" bestFit="1" customWidth="1"/>
    <col min="4873" max="4873" width="12.42578125" style="124" customWidth="1"/>
    <col min="4874" max="4874" width="11.5703125" style="124" customWidth="1"/>
    <col min="4875" max="4875" width="11.7109375" style="124" customWidth="1"/>
    <col min="4876" max="4878" width="11.42578125" style="124"/>
    <col min="4879" max="4879" width="20.28515625" style="124" bestFit="1" customWidth="1"/>
    <col min="4880" max="5120" width="11.42578125" style="124"/>
    <col min="5121" max="5121" width="10.5703125" style="124" customWidth="1"/>
    <col min="5122" max="5122" width="11.140625" style="124" customWidth="1"/>
    <col min="5123" max="5123" width="13.140625" style="124" customWidth="1"/>
    <col min="5124" max="5124" width="14" style="124" customWidth="1"/>
    <col min="5125" max="5125" width="15.85546875" style="124" customWidth="1"/>
    <col min="5126" max="5126" width="10.5703125" style="124" customWidth="1"/>
    <col min="5127" max="5127" width="11.5703125" style="124" customWidth="1"/>
    <col min="5128" max="5128" width="14.140625" style="124" bestFit="1" customWidth="1"/>
    <col min="5129" max="5129" width="12.42578125" style="124" customWidth="1"/>
    <col min="5130" max="5130" width="11.5703125" style="124" customWidth="1"/>
    <col min="5131" max="5131" width="11.7109375" style="124" customWidth="1"/>
    <col min="5132" max="5134" width="11.42578125" style="124"/>
    <col min="5135" max="5135" width="20.28515625" style="124" bestFit="1" customWidth="1"/>
    <col min="5136" max="5376" width="11.42578125" style="124"/>
    <col min="5377" max="5377" width="10.5703125" style="124" customWidth="1"/>
    <col min="5378" max="5378" width="11.140625" style="124" customWidth="1"/>
    <col min="5379" max="5379" width="13.140625" style="124" customWidth="1"/>
    <col min="5380" max="5380" width="14" style="124" customWidth="1"/>
    <col min="5381" max="5381" width="15.85546875" style="124" customWidth="1"/>
    <col min="5382" max="5382" width="10.5703125" style="124" customWidth="1"/>
    <col min="5383" max="5383" width="11.5703125" style="124" customWidth="1"/>
    <col min="5384" max="5384" width="14.140625" style="124" bestFit="1" customWidth="1"/>
    <col min="5385" max="5385" width="12.42578125" style="124" customWidth="1"/>
    <col min="5386" max="5386" width="11.5703125" style="124" customWidth="1"/>
    <col min="5387" max="5387" width="11.7109375" style="124" customWidth="1"/>
    <col min="5388" max="5390" width="11.42578125" style="124"/>
    <col min="5391" max="5391" width="20.28515625" style="124" bestFit="1" customWidth="1"/>
    <col min="5392" max="5632" width="11.42578125" style="124"/>
    <col min="5633" max="5633" width="10.5703125" style="124" customWidth="1"/>
    <col min="5634" max="5634" width="11.140625" style="124" customWidth="1"/>
    <col min="5635" max="5635" width="13.140625" style="124" customWidth="1"/>
    <col min="5636" max="5636" width="14" style="124" customWidth="1"/>
    <col min="5637" max="5637" width="15.85546875" style="124" customWidth="1"/>
    <col min="5638" max="5638" width="10.5703125" style="124" customWidth="1"/>
    <col min="5639" max="5639" width="11.5703125" style="124" customWidth="1"/>
    <col min="5640" max="5640" width="14.140625" style="124" bestFit="1" customWidth="1"/>
    <col min="5641" max="5641" width="12.42578125" style="124" customWidth="1"/>
    <col min="5642" max="5642" width="11.5703125" style="124" customWidth="1"/>
    <col min="5643" max="5643" width="11.7109375" style="124" customWidth="1"/>
    <col min="5644" max="5646" width="11.42578125" style="124"/>
    <col min="5647" max="5647" width="20.28515625" style="124" bestFit="1" customWidth="1"/>
    <col min="5648" max="5888" width="11.42578125" style="124"/>
    <col min="5889" max="5889" width="10.5703125" style="124" customWidth="1"/>
    <col min="5890" max="5890" width="11.140625" style="124" customWidth="1"/>
    <col min="5891" max="5891" width="13.140625" style="124" customWidth="1"/>
    <col min="5892" max="5892" width="14" style="124" customWidth="1"/>
    <col min="5893" max="5893" width="15.85546875" style="124" customWidth="1"/>
    <col min="5894" max="5894" width="10.5703125" style="124" customWidth="1"/>
    <col min="5895" max="5895" width="11.5703125" style="124" customWidth="1"/>
    <col min="5896" max="5896" width="14.140625" style="124" bestFit="1" customWidth="1"/>
    <col min="5897" max="5897" width="12.42578125" style="124" customWidth="1"/>
    <col min="5898" max="5898" width="11.5703125" style="124" customWidth="1"/>
    <col min="5899" max="5899" width="11.7109375" style="124" customWidth="1"/>
    <col min="5900" max="5902" width="11.42578125" style="124"/>
    <col min="5903" max="5903" width="20.28515625" style="124" bestFit="1" customWidth="1"/>
    <col min="5904" max="6144" width="11.42578125" style="124"/>
    <col min="6145" max="6145" width="10.5703125" style="124" customWidth="1"/>
    <col min="6146" max="6146" width="11.140625" style="124" customWidth="1"/>
    <col min="6147" max="6147" width="13.140625" style="124" customWidth="1"/>
    <col min="6148" max="6148" width="14" style="124" customWidth="1"/>
    <col min="6149" max="6149" width="15.85546875" style="124" customWidth="1"/>
    <col min="6150" max="6150" width="10.5703125" style="124" customWidth="1"/>
    <col min="6151" max="6151" width="11.5703125" style="124" customWidth="1"/>
    <col min="6152" max="6152" width="14.140625" style="124" bestFit="1" customWidth="1"/>
    <col min="6153" max="6153" width="12.42578125" style="124" customWidth="1"/>
    <col min="6154" max="6154" width="11.5703125" style="124" customWidth="1"/>
    <col min="6155" max="6155" width="11.7109375" style="124" customWidth="1"/>
    <col min="6156" max="6158" width="11.42578125" style="124"/>
    <col min="6159" max="6159" width="20.28515625" style="124" bestFit="1" customWidth="1"/>
    <col min="6160" max="6400" width="11.42578125" style="124"/>
    <col min="6401" max="6401" width="10.5703125" style="124" customWidth="1"/>
    <col min="6402" max="6402" width="11.140625" style="124" customWidth="1"/>
    <col min="6403" max="6403" width="13.140625" style="124" customWidth="1"/>
    <col min="6404" max="6404" width="14" style="124" customWidth="1"/>
    <col min="6405" max="6405" width="15.85546875" style="124" customWidth="1"/>
    <col min="6406" max="6406" width="10.5703125" style="124" customWidth="1"/>
    <col min="6407" max="6407" width="11.5703125" style="124" customWidth="1"/>
    <col min="6408" max="6408" width="14.140625" style="124" bestFit="1" customWidth="1"/>
    <col min="6409" max="6409" width="12.42578125" style="124" customWidth="1"/>
    <col min="6410" max="6410" width="11.5703125" style="124" customWidth="1"/>
    <col min="6411" max="6411" width="11.7109375" style="124" customWidth="1"/>
    <col min="6412" max="6414" width="11.42578125" style="124"/>
    <col min="6415" max="6415" width="20.28515625" style="124" bestFit="1" customWidth="1"/>
    <col min="6416" max="6656" width="11.42578125" style="124"/>
    <col min="6657" max="6657" width="10.5703125" style="124" customWidth="1"/>
    <col min="6658" max="6658" width="11.140625" style="124" customWidth="1"/>
    <col min="6659" max="6659" width="13.140625" style="124" customWidth="1"/>
    <col min="6660" max="6660" width="14" style="124" customWidth="1"/>
    <col min="6661" max="6661" width="15.85546875" style="124" customWidth="1"/>
    <col min="6662" max="6662" width="10.5703125" style="124" customWidth="1"/>
    <col min="6663" max="6663" width="11.5703125" style="124" customWidth="1"/>
    <col min="6664" max="6664" width="14.140625" style="124" bestFit="1" customWidth="1"/>
    <col min="6665" max="6665" width="12.42578125" style="124" customWidth="1"/>
    <col min="6666" max="6666" width="11.5703125" style="124" customWidth="1"/>
    <col min="6667" max="6667" width="11.7109375" style="124" customWidth="1"/>
    <col min="6668" max="6670" width="11.42578125" style="124"/>
    <col min="6671" max="6671" width="20.28515625" style="124" bestFit="1" customWidth="1"/>
    <col min="6672" max="6912" width="11.42578125" style="124"/>
    <col min="6913" max="6913" width="10.5703125" style="124" customWidth="1"/>
    <col min="6914" max="6914" width="11.140625" style="124" customWidth="1"/>
    <col min="6915" max="6915" width="13.140625" style="124" customWidth="1"/>
    <col min="6916" max="6916" width="14" style="124" customWidth="1"/>
    <col min="6917" max="6917" width="15.85546875" style="124" customWidth="1"/>
    <col min="6918" max="6918" width="10.5703125" style="124" customWidth="1"/>
    <col min="6919" max="6919" width="11.5703125" style="124" customWidth="1"/>
    <col min="6920" max="6920" width="14.140625" style="124" bestFit="1" customWidth="1"/>
    <col min="6921" max="6921" width="12.42578125" style="124" customWidth="1"/>
    <col min="6922" max="6922" width="11.5703125" style="124" customWidth="1"/>
    <col min="6923" max="6923" width="11.7109375" style="124" customWidth="1"/>
    <col min="6924" max="6926" width="11.42578125" style="124"/>
    <col min="6927" max="6927" width="20.28515625" style="124" bestFit="1" customWidth="1"/>
    <col min="6928" max="7168" width="11.42578125" style="124"/>
    <col min="7169" max="7169" width="10.5703125" style="124" customWidth="1"/>
    <col min="7170" max="7170" width="11.140625" style="124" customWidth="1"/>
    <col min="7171" max="7171" width="13.140625" style="124" customWidth="1"/>
    <col min="7172" max="7172" width="14" style="124" customWidth="1"/>
    <col min="7173" max="7173" width="15.85546875" style="124" customWidth="1"/>
    <col min="7174" max="7174" width="10.5703125" style="124" customWidth="1"/>
    <col min="7175" max="7175" width="11.5703125" style="124" customWidth="1"/>
    <col min="7176" max="7176" width="14.140625" style="124" bestFit="1" customWidth="1"/>
    <col min="7177" max="7177" width="12.42578125" style="124" customWidth="1"/>
    <col min="7178" max="7178" width="11.5703125" style="124" customWidth="1"/>
    <col min="7179" max="7179" width="11.7109375" style="124" customWidth="1"/>
    <col min="7180" max="7182" width="11.42578125" style="124"/>
    <col min="7183" max="7183" width="20.28515625" style="124" bestFit="1" customWidth="1"/>
    <col min="7184" max="7424" width="11.42578125" style="124"/>
    <col min="7425" max="7425" width="10.5703125" style="124" customWidth="1"/>
    <col min="7426" max="7426" width="11.140625" style="124" customWidth="1"/>
    <col min="7427" max="7427" width="13.140625" style="124" customWidth="1"/>
    <col min="7428" max="7428" width="14" style="124" customWidth="1"/>
    <col min="7429" max="7429" width="15.85546875" style="124" customWidth="1"/>
    <col min="7430" max="7430" width="10.5703125" style="124" customWidth="1"/>
    <col min="7431" max="7431" width="11.5703125" style="124" customWidth="1"/>
    <col min="7432" max="7432" width="14.140625" style="124" bestFit="1" customWidth="1"/>
    <col min="7433" max="7433" width="12.42578125" style="124" customWidth="1"/>
    <col min="7434" max="7434" width="11.5703125" style="124" customWidth="1"/>
    <col min="7435" max="7435" width="11.7109375" style="124" customWidth="1"/>
    <col min="7436" max="7438" width="11.42578125" style="124"/>
    <col min="7439" max="7439" width="20.28515625" style="124" bestFit="1" customWidth="1"/>
    <col min="7440" max="7680" width="11.42578125" style="124"/>
    <col min="7681" max="7681" width="10.5703125" style="124" customWidth="1"/>
    <col min="7682" max="7682" width="11.140625" style="124" customWidth="1"/>
    <col min="7683" max="7683" width="13.140625" style="124" customWidth="1"/>
    <col min="7684" max="7684" width="14" style="124" customWidth="1"/>
    <col min="7685" max="7685" width="15.85546875" style="124" customWidth="1"/>
    <col min="7686" max="7686" width="10.5703125" style="124" customWidth="1"/>
    <col min="7687" max="7687" width="11.5703125" style="124" customWidth="1"/>
    <col min="7688" max="7688" width="14.140625" style="124" bestFit="1" customWidth="1"/>
    <col min="7689" max="7689" width="12.42578125" style="124" customWidth="1"/>
    <col min="7690" max="7690" width="11.5703125" style="124" customWidth="1"/>
    <col min="7691" max="7691" width="11.7109375" style="124" customWidth="1"/>
    <col min="7692" max="7694" width="11.42578125" style="124"/>
    <col min="7695" max="7695" width="20.28515625" style="124" bestFit="1" customWidth="1"/>
    <col min="7696" max="7936" width="11.42578125" style="124"/>
    <col min="7937" max="7937" width="10.5703125" style="124" customWidth="1"/>
    <col min="7938" max="7938" width="11.140625" style="124" customWidth="1"/>
    <col min="7939" max="7939" width="13.140625" style="124" customWidth="1"/>
    <col min="7940" max="7940" width="14" style="124" customWidth="1"/>
    <col min="7941" max="7941" width="15.85546875" style="124" customWidth="1"/>
    <col min="7942" max="7942" width="10.5703125" style="124" customWidth="1"/>
    <col min="7943" max="7943" width="11.5703125" style="124" customWidth="1"/>
    <col min="7944" max="7944" width="14.140625" style="124" bestFit="1" customWidth="1"/>
    <col min="7945" max="7945" width="12.42578125" style="124" customWidth="1"/>
    <col min="7946" max="7946" width="11.5703125" style="124" customWidth="1"/>
    <col min="7947" max="7947" width="11.7109375" style="124" customWidth="1"/>
    <col min="7948" max="7950" width="11.42578125" style="124"/>
    <col min="7951" max="7951" width="20.28515625" style="124" bestFit="1" customWidth="1"/>
    <col min="7952" max="8192" width="11.42578125" style="124"/>
    <col min="8193" max="8193" width="10.5703125" style="124" customWidth="1"/>
    <col min="8194" max="8194" width="11.140625" style="124" customWidth="1"/>
    <col min="8195" max="8195" width="13.140625" style="124" customWidth="1"/>
    <col min="8196" max="8196" width="14" style="124" customWidth="1"/>
    <col min="8197" max="8197" width="15.85546875" style="124" customWidth="1"/>
    <col min="8198" max="8198" width="10.5703125" style="124" customWidth="1"/>
    <col min="8199" max="8199" width="11.5703125" style="124" customWidth="1"/>
    <col min="8200" max="8200" width="14.140625" style="124" bestFit="1" customWidth="1"/>
    <col min="8201" max="8201" width="12.42578125" style="124" customWidth="1"/>
    <col min="8202" max="8202" width="11.5703125" style="124" customWidth="1"/>
    <col min="8203" max="8203" width="11.7109375" style="124" customWidth="1"/>
    <col min="8204" max="8206" width="11.42578125" style="124"/>
    <col min="8207" max="8207" width="20.28515625" style="124" bestFit="1" customWidth="1"/>
    <col min="8208" max="8448" width="11.42578125" style="124"/>
    <col min="8449" max="8449" width="10.5703125" style="124" customWidth="1"/>
    <col min="8450" max="8450" width="11.140625" style="124" customWidth="1"/>
    <col min="8451" max="8451" width="13.140625" style="124" customWidth="1"/>
    <col min="8452" max="8452" width="14" style="124" customWidth="1"/>
    <col min="8453" max="8453" width="15.85546875" style="124" customWidth="1"/>
    <col min="8454" max="8454" width="10.5703125" style="124" customWidth="1"/>
    <col min="8455" max="8455" width="11.5703125" style="124" customWidth="1"/>
    <col min="8456" max="8456" width="14.140625" style="124" bestFit="1" customWidth="1"/>
    <col min="8457" max="8457" width="12.42578125" style="124" customWidth="1"/>
    <col min="8458" max="8458" width="11.5703125" style="124" customWidth="1"/>
    <col min="8459" max="8459" width="11.7109375" style="124" customWidth="1"/>
    <col min="8460" max="8462" width="11.42578125" style="124"/>
    <col min="8463" max="8463" width="20.28515625" style="124" bestFit="1" customWidth="1"/>
    <col min="8464" max="8704" width="11.42578125" style="124"/>
    <col min="8705" max="8705" width="10.5703125" style="124" customWidth="1"/>
    <col min="8706" max="8706" width="11.140625" style="124" customWidth="1"/>
    <col min="8707" max="8707" width="13.140625" style="124" customWidth="1"/>
    <col min="8708" max="8708" width="14" style="124" customWidth="1"/>
    <col min="8709" max="8709" width="15.85546875" style="124" customWidth="1"/>
    <col min="8710" max="8710" width="10.5703125" style="124" customWidth="1"/>
    <col min="8711" max="8711" width="11.5703125" style="124" customWidth="1"/>
    <col min="8712" max="8712" width="14.140625" style="124" bestFit="1" customWidth="1"/>
    <col min="8713" max="8713" width="12.42578125" style="124" customWidth="1"/>
    <col min="8714" max="8714" width="11.5703125" style="124" customWidth="1"/>
    <col min="8715" max="8715" width="11.7109375" style="124" customWidth="1"/>
    <col min="8716" max="8718" width="11.42578125" style="124"/>
    <col min="8719" max="8719" width="20.28515625" style="124" bestFit="1" customWidth="1"/>
    <col min="8720" max="8960" width="11.42578125" style="124"/>
    <col min="8961" max="8961" width="10.5703125" style="124" customWidth="1"/>
    <col min="8962" max="8962" width="11.140625" style="124" customWidth="1"/>
    <col min="8963" max="8963" width="13.140625" style="124" customWidth="1"/>
    <col min="8964" max="8964" width="14" style="124" customWidth="1"/>
    <col min="8965" max="8965" width="15.85546875" style="124" customWidth="1"/>
    <col min="8966" max="8966" width="10.5703125" style="124" customWidth="1"/>
    <col min="8967" max="8967" width="11.5703125" style="124" customWidth="1"/>
    <col min="8968" max="8968" width="14.140625" style="124" bestFit="1" customWidth="1"/>
    <col min="8969" max="8969" width="12.42578125" style="124" customWidth="1"/>
    <col min="8970" max="8970" width="11.5703125" style="124" customWidth="1"/>
    <col min="8971" max="8971" width="11.7109375" style="124" customWidth="1"/>
    <col min="8972" max="8974" width="11.42578125" style="124"/>
    <col min="8975" max="8975" width="20.28515625" style="124" bestFit="1" customWidth="1"/>
    <col min="8976" max="9216" width="11.42578125" style="124"/>
    <col min="9217" max="9217" width="10.5703125" style="124" customWidth="1"/>
    <col min="9218" max="9218" width="11.140625" style="124" customWidth="1"/>
    <col min="9219" max="9219" width="13.140625" style="124" customWidth="1"/>
    <col min="9220" max="9220" width="14" style="124" customWidth="1"/>
    <col min="9221" max="9221" width="15.85546875" style="124" customWidth="1"/>
    <col min="9222" max="9222" width="10.5703125" style="124" customWidth="1"/>
    <col min="9223" max="9223" width="11.5703125" style="124" customWidth="1"/>
    <col min="9224" max="9224" width="14.140625" style="124" bestFit="1" customWidth="1"/>
    <col min="9225" max="9225" width="12.42578125" style="124" customWidth="1"/>
    <col min="9226" max="9226" width="11.5703125" style="124" customWidth="1"/>
    <col min="9227" max="9227" width="11.7109375" style="124" customWidth="1"/>
    <col min="9228" max="9230" width="11.42578125" style="124"/>
    <col min="9231" max="9231" width="20.28515625" style="124" bestFit="1" customWidth="1"/>
    <col min="9232" max="9472" width="11.42578125" style="124"/>
    <col min="9473" max="9473" width="10.5703125" style="124" customWidth="1"/>
    <col min="9474" max="9474" width="11.140625" style="124" customWidth="1"/>
    <col min="9475" max="9475" width="13.140625" style="124" customWidth="1"/>
    <col min="9476" max="9476" width="14" style="124" customWidth="1"/>
    <col min="9477" max="9477" width="15.85546875" style="124" customWidth="1"/>
    <col min="9478" max="9478" width="10.5703125" style="124" customWidth="1"/>
    <col min="9479" max="9479" width="11.5703125" style="124" customWidth="1"/>
    <col min="9480" max="9480" width="14.140625" style="124" bestFit="1" customWidth="1"/>
    <col min="9481" max="9481" width="12.42578125" style="124" customWidth="1"/>
    <col min="9482" max="9482" width="11.5703125" style="124" customWidth="1"/>
    <col min="9483" max="9483" width="11.7109375" style="124" customWidth="1"/>
    <col min="9484" max="9486" width="11.42578125" style="124"/>
    <col min="9487" max="9487" width="20.28515625" style="124" bestFit="1" customWidth="1"/>
    <col min="9488" max="9728" width="11.42578125" style="124"/>
    <col min="9729" max="9729" width="10.5703125" style="124" customWidth="1"/>
    <col min="9730" max="9730" width="11.140625" style="124" customWidth="1"/>
    <col min="9731" max="9731" width="13.140625" style="124" customWidth="1"/>
    <col min="9732" max="9732" width="14" style="124" customWidth="1"/>
    <col min="9733" max="9733" width="15.85546875" style="124" customWidth="1"/>
    <col min="9734" max="9734" width="10.5703125" style="124" customWidth="1"/>
    <col min="9735" max="9735" width="11.5703125" style="124" customWidth="1"/>
    <col min="9736" max="9736" width="14.140625" style="124" bestFit="1" customWidth="1"/>
    <col min="9737" max="9737" width="12.42578125" style="124" customWidth="1"/>
    <col min="9738" max="9738" width="11.5703125" style="124" customWidth="1"/>
    <col min="9739" max="9739" width="11.7109375" style="124" customWidth="1"/>
    <col min="9740" max="9742" width="11.42578125" style="124"/>
    <col min="9743" max="9743" width="20.28515625" style="124" bestFit="1" customWidth="1"/>
    <col min="9744" max="9984" width="11.42578125" style="124"/>
    <col min="9985" max="9985" width="10.5703125" style="124" customWidth="1"/>
    <col min="9986" max="9986" width="11.140625" style="124" customWidth="1"/>
    <col min="9987" max="9987" width="13.140625" style="124" customWidth="1"/>
    <col min="9988" max="9988" width="14" style="124" customWidth="1"/>
    <col min="9989" max="9989" width="15.85546875" style="124" customWidth="1"/>
    <col min="9990" max="9990" width="10.5703125" style="124" customWidth="1"/>
    <col min="9991" max="9991" width="11.5703125" style="124" customWidth="1"/>
    <col min="9992" max="9992" width="14.140625" style="124" bestFit="1" customWidth="1"/>
    <col min="9993" max="9993" width="12.42578125" style="124" customWidth="1"/>
    <col min="9994" max="9994" width="11.5703125" style="124" customWidth="1"/>
    <col min="9995" max="9995" width="11.7109375" style="124" customWidth="1"/>
    <col min="9996" max="9998" width="11.42578125" style="124"/>
    <col min="9999" max="9999" width="20.28515625" style="124" bestFit="1" customWidth="1"/>
    <col min="10000" max="10240" width="11.42578125" style="124"/>
    <col min="10241" max="10241" width="10.5703125" style="124" customWidth="1"/>
    <col min="10242" max="10242" width="11.140625" style="124" customWidth="1"/>
    <col min="10243" max="10243" width="13.140625" style="124" customWidth="1"/>
    <col min="10244" max="10244" width="14" style="124" customWidth="1"/>
    <col min="10245" max="10245" width="15.85546875" style="124" customWidth="1"/>
    <col min="10246" max="10246" width="10.5703125" style="124" customWidth="1"/>
    <col min="10247" max="10247" width="11.5703125" style="124" customWidth="1"/>
    <col min="10248" max="10248" width="14.140625" style="124" bestFit="1" customWidth="1"/>
    <col min="10249" max="10249" width="12.42578125" style="124" customWidth="1"/>
    <col min="10250" max="10250" width="11.5703125" style="124" customWidth="1"/>
    <col min="10251" max="10251" width="11.7109375" style="124" customWidth="1"/>
    <col min="10252" max="10254" width="11.42578125" style="124"/>
    <col min="10255" max="10255" width="20.28515625" style="124" bestFit="1" customWidth="1"/>
    <col min="10256" max="10496" width="11.42578125" style="124"/>
    <col min="10497" max="10497" width="10.5703125" style="124" customWidth="1"/>
    <col min="10498" max="10498" width="11.140625" style="124" customWidth="1"/>
    <col min="10499" max="10499" width="13.140625" style="124" customWidth="1"/>
    <col min="10500" max="10500" width="14" style="124" customWidth="1"/>
    <col min="10501" max="10501" width="15.85546875" style="124" customWidth="1"/>
    <col min="10502" max="10502" width="10.5703125" style="124" customWidth="1"/>
    <col min="10503" max="10503" width="11.5703125" style="124" customWidth="1"/>
    <col min="10504" max="10504" width="14.140625" style="124" bestFit="1" customWidth="1"/>
    <col min="10505" max="10505" width="12.42578125" style="124" customWidth="1"/>
    <col min="10506" max="10506" width="11.5703125" style="124" customWidth="1"/>
    <col min="10507" max="10507" width="11.7109375" style="124" customWidth="1"/>
    <col min="10508" max="10510" width="11.42578125" style="124"/>
    <col min="10511" max="10511" width="20.28515625" style="124" bestFit="1" customWidth="1"/>
    <col min="10512" max="10752" width="11.42578125" style="124"/>
    <col min="10753" max="10753" width="10.5703125" style="124" customWidth="1"/>
    <col min="10754" max="10754" width="11.140625" style="124" customWidth="1"/>
    <col min="10755" max="10755" width="13.140625" style="124" customWidth="1"/>
    <col min="10756" max="10756" width="14" style="124" customWidth="1"/>
    <col min="10757" max="10757" width="15.85546875" style="124" customWidth="1"/>
    <col min="10758" max="10758" width="10.5703125" style="124" customWidth="1"/>
    <col min="10759" max="10759" width="11.5703125" style="124" customWidth="1"/>
    <col min="10760" max="10760" width="14.140625" style="124" bestFit="1" customWidth="1"/>
    <col min="10761" max="10761" width="12.42578125" style="124" customWidth="1"/>
    <col min="10762" max="10762" width="11.5703125" style="124" customWidth="1"/>
    <col min="10763" max="10763" width="11.7109375" style="124" customWidth="1"/>
    <col min="10764" max="10766" width="11.42578125" style="124"/>
    <col min="10767" max="10767" width="20.28515625" style="124" bestFit="1" customWidth="1"/>
    <col min="10768" max="11008" width="11.42578125" style="124"/>
    <col min="11009" max="11009" width="10.5703125" style="124" customWidth="1"/>
    <col min="11010" max="11010" width="11.140625" style="124" customWidth="1"/>
    <col min="11011" max="11011" width="13.140625" style="124" customWidth="1"/>
    <col min="11012" max="11012" width="14" style="124" customWidth="1"/>
    <col min="11013" max="11013" width="15.85546875" style="124" customWidth="1"/>
    <col min="11014" max="11014" width="10.5703125" style="124" customWidth="1"/>
    <col min="11015" max="11015" width="11.5703125" style="124" customWidth="1"/>
    <col min="11016" max="11016" width="14.140625" style="124" bestFit="1" customWidth="1"/>
    <col min="11017" max="11017" width="12.42578125" style="124" customWidth="1"/>
    <col min="11018" max="11018" width="11.5703125" style="124" customWidth="1"/>
    <col min="11019" max="11019" width="11.7109375" style="124" customWidth="1"/>
    <col min="11020" max="11022" width="11.42578125" style="124"/>
    <col min="11023" max="11023" width="20.28515625" style="124" bestFit="1" customWidth="1"/>
    <col min="11024" max="11264" width="11.42578125" style="124"/>
    <col min="11265" max="11265" width="10.5703125" style="124" customWidth="1"/>
    <col min="11266" max="11266" width="11.140625" style="124" customWidth="1"/>
    <col min="11267" max="11267" width="13.140625" style="124" customWidth="1"/>
    <col min="11268" max="11268" width="14" style="124" customWidth="1"/>
    <col min="11269" max="11269" width="15.85546875" style="124" customWidth="1"/>
    <col min="11270" max="11270" width="10.5703125" style="124" customWidth="1"/>
    <col min="11271" max="11271" width="11.5703125" style="124" customWidth="1"/>
    <col min="11272" max="11272" width="14.140625" style="124" bestFit="1" customWidth="1"/>
    <col min="11273" max="11273" width="12.42578125" style="124" customWidth="1"/>
    <col min="11274" max="11274" width="11.5703125" style="124" customWidth="1"/>
    <col min="11275" max="11275" width="11.7109375" style="124" customWidth="1"/>
    <col min="11276" max="11278" width="11.42578125" style="124"/>
    <col min="11279" max="11279" width="20.28515625" style="124" bestFit="1" customWidth="1"/>
    <col min="11280" max="11520" width="11.42578125" style="124"/>
    <col min="11521" max="11521" width="10.5703125" style="124" customWidth="1"/>
    <col min="11522" max="11522" width="11.140625" style="124" customWidth="1"/>
    <col min="11523" max="11523" width="13.140625" style="124" customWidth="1"/>
    <col min="11524" max="11524" width="14" style="124" customWidth="1"/>
    <col min="11525" max="11525" width="15.85546875" style="124" customWidth="1"/>
    <col min="11526" max="11526" width="10.5703125" style="124" customWidth="1"/>
    <col min="11527" max="11527" width="11.5703125" style="124" customWidth="1"/>
    <col min="11528" max="11528" width="14.140625" style="124" bestFit="1" customWidth="1"/>
    <col min="11529" max="11529" width="12.42578125" style="124" customWidth="1"/>
    <col min="11530" max="11530" width="11.5703125" style="124" customWidth="1"/>
    <col min="11531" max="11531" width="11.7109375" style="124" customWidth="1"/>
    <col min="11532" max="11534" width="11.42578125" style="124"/>
    <col min="11535" max="11535" width="20.28515625" style="124" bestFit="1" customWidth="1"/>
    <col min="11536" max="11776" width="11.42578125" style="124"/>
    <col min="11777" max="11777" width="10.5703125" style="124" customWidth="1"/>
    <col min="11778" max="11778" width="11.140625" style="124" customWidth="1"/>
    <col min="11779" max="11779" width="13.140625" style="124" customWidth="1"/>
    <col min="11780" max="11780" width="14" style="124" customWidth="1"/>
    <col min="11781" max="11781" width="15.85546875" style="124" customWidth="1"/>
    <col min="11782" max="11782" width="10.5703125" style="124" customWidth="1"/>
    <col min="11783" max="11783" width="11.5703125" style="124" customWidth="1"/>
    <col min="11784" max="11784" width="14.140625" style="124" bestFit="1" customWidth="1"/>
    <col min="11785" max="11785" width="12.42578125" style="124" customWidth="1"/>
    <col min="11786" max="11786" width="11.5703125" style="124" customWidth="1"/>
    <col min="11787" max="11787" width="11.7109375" style="124" customWidth="1"/>
    <col min="11788" max="11790" width="11.42578125" style="124"/>
    <col min="11791" max="11791" width="20.28515625" style="124" bestFit="1" customWidth="1"/>
    <col min="11792" max="12032" width="11.42578125" style="124"/>
    <col min="12033" max="12033" width="10.5703125" style="124" customWidth="1"/>
    <col min="12034" max="12034" width="11.140625" style="124" customWidth="1"/>
    <col min="12035" max="12035" width="13.140625" style="124" customWidth="1"/>
    <col min="12036" max="12036" width="14" style="124" customWidth="1"/>
    <col min="12037" max="12037" width="15.85546875" style="124" customWidth="1"/>
    <col min="12038" max="12038" width="10.5703125" style="124" customWidth="1"/>
    <col min="12039" max="12039" width="11.5703125" style="124" customWidth="1"/>
    <col min="12040" max="12040" width="14.140625" style="124" bestFit="1" customWidth="1"/>
    <col min="12041" max="12041" width="12.42578125" style="124" customWidth="1"/>
    <col min="12042" max="12042" width="11.5703125" style="124" customWidth="1"/>
    <col min="12043" max="12043" width="11.7109375" style="124" customWidth="1"/>
    <col min="12044" max="12046" width="11.42578125" style="124"/>
    <col min="12047" max="12047" width="20.28515625" style="124" bestFit="1" customWidth="1"/>
    <col min="12048" max="12288" width="11.42578125" style="124"/>
    <col min="12289" max="12289" width="10.5703125" style="124" customWidth="1"/>
    <col min="12290" max="12290" width="11.140625" style="124" customWidth="1"/>
    <col min="12291" max="12291" width="13.140625" style="124" customWidth="1"/>
    <col min="12292" max="12292" width="14" style="124" customWidth="1"/>
    <col min="12293" max="12293" width="15.85546875" style="124" customWidth="1"/>
    <col min="12294" max="12294" width="10.5703125" style="124" customWidth="1"/>
    <col min="12295" max="12295" width="11.5703125" style="124" customWidth="1"/>
    <col min="12296" max="12296" width="14.140625" style="124" bestFit="1" customWidth="1"/>
    <col min="12297" max="12297" width="12.42578125" style="124" customWidth="1"/>
    <col min="12298" max="12298" width="11.5703125" style="124" customWidth="1"/>
    <col min="12299" max="12299" width="11.7109375" style="124" customWidth="1"/>
    <col min="12300" max="12302" width="11.42578125" style="124"/>
    <col min="12303" max="12303" width="20.28515625" style="124" bestFit="1" customWidth="1"/>
    <col min="12304" max="12544" width="11.42578125" style="124"/>
    <col min="12545" max="12545" width="10.5703125" style="124" customWidth="1"/>
    <col min="12546" max="12546" width="11.140625" style="124" customWidth="1"/>
    <col min="12547" max="12547" width="13.140625" style="124" customWidth="1"/>
    <col min="12548" max="12548" width="14" style="124" customWidth="1"/>
    <col min="12549" max="12549" width="15.85546875" style="124" customWidth="1"/>
    <col min="12550" max="12550" width="10.5703125" style="124" customWidth="1"/>
    <col min="12551" max="12551" width="11.5703125" style="124" customWidth="1"/>
    <col min="12552" max="12552" width="14.140625" style="124" bestFit="1" customWidth="1"/>
    <col min="12553" max="12553" width="12.42578125" style="124" customWidth="1"/>
    <col min="12554" max="12554" width="11.5703125" style="124" customWidth="1"/>
    <col min="12555" max="12555" width="11.7109375" style="124" customWidth="1"/>
    <col min="12556" max="12558" width="11.42578125" style="124"/>
    <col min="12559" max="12559" width="20.28515625" style="124" bestFit="1" customWidth="1"/>
    <col min="12560" max="12800" width="11.42578125" style="124"/>
    <col min="12801" max="12801" width="10.5703125" style="124" customWidth="1"/>
    <col min="12802" max="12802" width="11.140625" style="124" customWidth="1"/>
    <col min="12803" max="12803" width="13.140625" style="124" customWidth="1"/>
    <col min="12804" max="12804" width="14" style="124" customWidth="1"/>
    <col min="12805" max="12805" width="15.85546875" style="124" customWidth="1"/>
    <col min="12806" max="12806" width="10.5703125" style="124" customWidth="1"/>
    <col min="12807" max="12807" width="11.5703125" style="124" customWidth="1"/>
    <col min="12808" max="12808" width="14.140625" style="124" bestFit="1" customWidth="1"/>
    <col min="12809" max="12809" width="12.42578125" style="124" customWidth="1"/>
    <col min="12810" max="12810" width="11.5703125" style="124" customWidth="1"/>
    <col min="12811" max="12811" width="11.7109375" style="124" customWidth="1"/>
    <col min="12812" max="12814" width="11.42578125" style="124"/>
    <col min="12815" max="12815" width="20.28515625" style="124" bestFit="1" customWidth="1"/>
    <col min="12816" max="13056" width="11.42578125" style="124"/>
    <col min="13057" max="13057" width="10.5703125" style="124" customWidth="1"/>
    <col min="13058" max="13058" width="11.140625" style="124" customWidth="1"/>
    <col min="13059" max="13059" width="13.140625" style="124" customWidth="1"/>
    <col min="13060" max="13060" width="14" style="124" customWidth="1"/>
    <col min="13061" max="13061" width="15.85546875" style="124" customWidth="1"/>
    <col min="13062" max="13062" width="10.5703125" style="124" customWidth="1"/>
    <col min="13063" max="13063" width="11.5703125" style="124" customWidth="1"/>
    <col min="13064" max="13064" width="14.140625" style="124" bestFit="1" customWidth="1"/>
    <col min="13065" max="13065" width="12.42578125" style="124" customWidth="1"/>
    <col min="13066" max="13066" width="11.5703125" style="124" customWidth="1"/>
    <col min="13067" max="13067" width="11.7109375" style="124" customWidth="1"/>
    <col min="13068" max="13070" width="11.42578125" style="124"/>
    <col min="13071" max="13071" width="20.28515625" style="124" bestFit="1" customWidth="1"/>
    <col min="13072" max="13312" width="11.42578125" style="124"/>
    <col min="13313" max="13313" width="10.5703125" style="124" customWidth="1"/>
    <col min="13314" max="13314" width="11.140625" style="124" customWidth="1"/>
    <col min="13315" max="13315" width="13.140625" style="124" customWidth="1"/>
    <col min="13316" max="13316" width="14" style="124" customWidth="1"/>
    <col min="13317" max="13317" width="15.85546875" style="124" customWidth="1"/>
    <col min="13318" max="13318" width="10.5703125" style="124" customWidth="1"/>
    <col min="13319" max="13319" width="11.5703125" style="124" customWidth="1"/>
    <col min="13320" max="13320" width="14.140625" style="124" bestFit="1" customWidth="1"/>
    <col min="13321" max="13321" width="12.42578125" style="124" customWidth="1"/>
    <col min="13322" max="13322" width="11.5703125" style="124" customWidth="1"/>
    <col min="13323" max="13323" width="11.7109375" style="124" customWidth="1"/>
    <col min="13324" max="13326" width="11.42578125" style="124"/>
    <col min="13327" max="13327" width="20.28515625" style="124" bestFit="1" customWidth="1"/>
    <col min="13328" max="13568" width="11.42578125" style="124"/>
    <col min="13569" max="13569" width="10.5703125" style="124" customWidth="1"/>
    <col min="13570" max="13570" width="11.140625" style="124" customWidth="1"/>
    <col min="13571" max="13571" width="13.140625" style="124" customWidth="1"/>
    <col min="13572" max="13572" width="14" style="124" customWidth="1"/>
    <col min="13573" max="13573" width="15.85546875" style="124" customWidth="1"/>
    <col min="13574" max="13574" width="10.5703125" style="124" customWidth="1"/>
    <col min="13575" max="13575" width="11.5703125" style="124" customWidth="1"/>
    <col min="13576" max="13576" width="14.140625" style="124" bestFit="1" customWidth="1"/>
    <col min="13577" max="13577" width="12.42578125" style="124" customWidth="1"/>
    <col min="13578" max="13578" width="11.5703125" style="124" customWidth="1"/>
    <col min="13579" max="13579" width="11.7109375" style="124" customWidth="1"/>
    <col min="13580" max="13582" width="11.42578125" style="124"/>
    <col min="13583" max="13583" width="20.28515625" style="124" bestFit="1" customWidth="1"/>
    <col min="13584" max="13824" width="11.42578125" style="124"/>
    <col min="13825" max="13825" width="10.5703125" style="124" customWidth="1"/>
    <col min="13826" max="13826" width="11.140625" style="124" customWidth="1"/>
    <col min="13827" max="13827" width="13.140625" style="124" customWidth="1"/>
    <col min="13828" max="13828" width="14" style="124" customWidth="1"/>
    <col min="13829" max="13829" width="15.85546875" style="124" customWidth="1"/>
    <col min="13830" max="13830" width="10.5703125" style="124" customWidth="1"/>
    <col min="13831" max="13831" width="11.5703125" style="124" customWidth="1"/>
    <col min="13832" max="13832" width="14.140625" style="124" bestFit="1" customWidth="1"/>
    <col min="13833" max="13833" width="12.42578125" style="124" customWidth="1"/>
    <col min="13834" max="13834" width="11.5703125" style="124" customWidth="1"/>
    <col min="13835" max="13835" width="11.7109375" style="124" customWidth="1"/>
    <col min="13836" max="13838" width="11.42578125" style="124"/>
    <col min="13839" max="13839" width="20.28515625" style="124" bestFit="1" customWidth="1"/>
    <col min="13840" max="14080" width="11.42578125" style="124"/>
    <col min="14081" max="14081" width="10.5703125" style="124" customWidth="1"/>
    <col min="14082" max="14082" width="11.140625" style="124" customWidth="1"/>
    <col min="14083" max="14083" width="13.140625" style="124" customWidth="1"/>
    <col min="14084" max="14084" width="14" style="124" customWidth="1"/>
    <col min="14085" max="14085" width="15.85546875" style="124" customWidth="1"/>
    <col min="14086" max="14086" width="10.5703125" style="124" customWidth="1"/>
    <col min="14087" max="14087" width="11.5703125" style="124" customWidth="1"/>
    <col min="14088" max="14088" width="14.140625" style="124" bestFit="1" customWidth="1"/>
    <col min="14089" max="14089" width="12.42578125" style="124" customWidth="1"/>
    <col min="14090" max="14090" width="11.5703125" style="124" customWidth="1"/>
    <col min="14091" max="14091" width="11.7109375" style="124" customWidth="1"/>
    <col min="14092" max="14094" width="11.42578125" style="124"/>
    <col min="14095" max="14095" width="20.28515625" style="124" bestFit="1" customWidth="1"/>
    <col min="14096" max="14336" width="11.42578125" style="124"/>
    <col min="14337" max="14337" width="10.5703125" style="124" customWidth="1"/>
    <col min="14338" max="14338" width="11.140625" style="124" customWidth="1"/>
    <col min="14339" max="14339" width="13.140625" style="124" customWidth="1"/>
    <col min="14340" max="14340" width="14" style="124" customWidth="1"/>
    <col min="14341" max="14341" width="15.85546875" style="124" customWidth="1"/>
    <col min="14342" max="14342" width="10.5703125" style="124" customWidth="1"/>
    <col min="14343" max="14343" width="11.5703125" style="124" customWidth="1"/>
    <col min="14344" max="14344" width="14.140625" style="124" bestFit="1" customWidth="1"/>
    <col min="14345" max="14345" width="12.42578125" style="124" customWidth="1"/>
    <col min="14346" max="14346" width="11.5703125" style="124" customWidth="1"/>
    <col min="14347" max="14347" width="11.7109375" style="124" customWidth="1"/>
    <col min="14348" max="14350" width="11.42578125" style="124"/>
    <col min="14351" max="14351" width="20.28515625" style="124" bestFit="1" customWidth="1"/>
    <col min="14352" max="14592" width="11.42578125" style="124"/>
    <col min="14593" max="14593" width="10.5703125" style="124" customWidth="1"/>
    <col min="14594" max="14594" width="11.140625" style="124" customWidth="1"/>
    <col min="14595" max="14595" width="13.140625" style="124" customWidth="1"/>
    <col min="14596" max="14596" width="14" style="124" customWidth="1"/>
    <col min="14597" max="14597" width="15.85546875" style="124" customWidth="1"/>
    <col min="14598" max="14598" width="10.5703125" style="124" customWidth="1"/>
    <col min="14599" max="14599" width="11.5703125" style="124" customWidth="1"/>
    <col min="14600" max="14600" width="14.140625" style="124" bestFit="1" customWidth="1"/>
    <col min="14601" max="14601" width="12.42578125" style="124" customWidth="1"/>
    <col min="14602" max="14602" width="11.5703125" style="124" customWidth="1"/>
    <col min="14603" max="14603" width="11.7109375" style="124" customWidth="1"/>
    <col min="14604" max="14606" width="11.42578125" style="124"/>
    <col min="14607" max="14607" width="20.28515625" style="124" bestFit="1" customWidth="1"/>
    <col min="14608" max="14848" width="11.42578125" style="124"/>
    <col min="14849" max="14849" width="10.5703125" style="124" customWidth="1"/>
    <col min="14850" max="14850" width="11.140625" style="124" customWidth="1"/>
    <col min="14851" max="14851" width="13.140625" style="124" customWidth="1"/>
    <col min="14852" max="14852" width="14" style="124" customWidth="1"/>
    <col min="14853" max="14853" width="15.85546875" style="124" customWidth="1"/>
    <col min="14854" max="14854" width="10.5703125" style="124" customWidth="1"/>
    <col min="14855" max="14855" width="11.5703125" style="124" customWidth="1"/>
    <col min="14856" max="14856" width="14.140625" style="124" bestFit="1" customWidth="1"/>
    <col min="14857" max="14857" width="12.42578125" style="124" customWidth="1"/>
    <col min="14858" max="14858" width="11.5703125" style="124" customWidth="1"/>
    <col min="14859" max="14859" width="11.7109375" style="124" customWidth="1"/>
    <col min="14860" max="14862" width="11.42578125" style="124"/>
    <col min="14863" max="14863" width="20.28515625" style="124" bestFit="1" customWidth="1"/>
    <col min="14864" max="15104" width="11.42578125" style="124"/>
    <col min="15105" max="15105" width="10.5703125" style="124" customWidth="1"/>
    <col min="15106" max="15106" width="11.140625" style="124" customWidth="1"/>
    <col min="15107" max="15107" width="13.140625" style="124" customWidth="1"/>
    <col min="15108" max="15108" width="14" style="124" customWidth="1"/>
    <col min="15109" max="15109" width="15.85546875" style="124" customWidth="1"/>
    <col min="15110" max="15110" width="10.5703125" style="124" customWidth="1"/>
    <col min="15111" max="15111" width="11.5703125" style="124" customWidth="1"/>
    <col min="15112" max="15112" width="14.140625" style="124" bestFit="1" customWidth="1"/>
    <col min="15113" max="15113" width="12.42578125" style="124" customWidth="1"/>
    <col min="15114" max="15114" width="11.5703125" style="124" customWidth="1"/>
    <col min="15115" max="15115" width="11.7109375" style="124" customWidth="1"/>
    <col min="15116" max="15118" width="11.42578125" style="124"/>
    <col min="15119" max="15119" width="20.28515625" style="124" bestFit="1" customWidth="1"/>
    <col min="15120" max="15360" width="11.42578125" style="124"/>
    <col min="15361" max="15361" width="10.5703125" style="124" customWidth="1"/>
    <col min="15362" max="15362" width="11.140625" style="124" customWidth="1"/>
    <col min="15363" max="15363" width="13.140625" style="124" customWidth="1"/>
    <col min="15364" max="15364" width="14" style="124" customWidth="1"/>
    <col min="15365" max="15365" width="15.85546875" style="124" customWidth="1"/>
    <col min="15366" max="15366" width="10.5703125" style="124" customWidth="1"/>
    <col min="15367" max="15367" width="11.5703125" style="124" customWidth="1"/>
    <col min="15368" max="15368" width="14.140625" style="124" bestFit="1" customWidth="1"/>
    <col min="15369" max="15369" width="12.42578125" style="124" customWidth="1"/>
    <col min="15370" max="15370" width="11.5703125" style="124" customWidth="1"/>
    <col min="15371" max="15371" width="11.7109375" style="124" customWidth="1"/>
    <col min="15372" max="15374" width="11.42578125" style="124"/>
    <col min="15375" max="15375" width="20.28515625" style="124" bestFit="1" customWidth="1"/>
    <col min="15376" max="15616" width="11.42578125" style="124"/>
    <col min="15617" max="15617" width="10.5703125" style="124" customWidth="1"/>
    <col min="15618" max="15618" width="11.140625" style="124" customWidth="1"/>
    <col min="15619" max="15619" width="13.140625" style="124" customWidth="1"/>
    <col min="15620" max="15620" width="14" style="124" customWidth="1"/>
    <col min="15621" max="15621" width="15.85546875" style="124" customWidth="1"/>
    <col min="15622" max="15622" width="10.5703125" style="124" customWidth="1"/>
    <col min="15623" max="15623" width="11.5703125" style="124" customWidth="1"/>
    <col min="15624" max="15624" width="14.140625" style="124" bestFit="1" customWidth="1"/>
    <col min="15625" max="15625" width="12.42578125" style="124" customWidth="1"/>
    <col min="15626" max="15626" width="11.5703125" style="124" customWidth="1"/>
    <col min="15627" max="15627" width="11.7109375" style="124" customWidth="1"/>
    <col min="15628" max="15630" width="11.42578125" style="124"/>
    <col min="15631" max="15631" width="20.28515625" style="124" bestFit="1" customWidth="1"/>
    <col min="15632" max="15872" width="11.42578125" style="124"/>
    <col min="15873" max="15873" width="10.5703125" style="124" customWidth="1"/>
    <col min="15874" max="15874" width="11.140625" style="124" customWidth="1"/>
    <col min="15875" max="15875" width="13.140625" style="124" customWidth="1"/>
    <col min="15876" max="15876" width="14" style="124" customWidth="1"/>
    <col min="15877" max="15877" width="15.85546875" style="124" customWidth="1"/>
    <col min="15878" max="15878" width="10.5703125" style="124" customWidth="1"/>
    <col min="15879" max="15879" width="11.5703125" style="124" customWidth="1"/>
    <col min="15880" max="15880" width="14.140625" style="124" bestFit="1" customWidth="1"/>
    <col min="15881" max="15881" width="12.42578125" style="124" customWidth="1"/>
    <col min="15882" max="15882" width="11.5703125" style="124" customWidth="1"/>
    <col min="15883" max="15883" width="11.7109375" style="124" customWidth="1"/>
    <col min="15884" max="15886" width="11.42578125" style="124"/>
    <col min="15887" max="15887" width="20.28515625" style="124" bestFit="1" customWidth="1"/>
    <col min="15888" max="16128" width="11.42578125" style="124"/>
    <col min="16129" max="16129" width="10.5703125" style="124" customWidth="1"/>
    <col min="16130" max="16130" width="11.140625" style="124" customWidth="1"/>
    <col min="16131" max="16131" width="13.140625" style="124" customWidth="1"/>
    <col min="16132" max="16132" width="14" style="124" customWidth="1"/>
    <col min="16133" max="16133" width="15.85546875" style="124" customWidth="1"/>
    <col min="16134" max="16134" width="10.5703125" style="124" customWidth="1"/>
    <col min="16135" max="16135" width="11.5703125" style="124" customWidth="1"/>
    <col min="16136" max="16136" width="14.140625" style="124" bestFit="1" customWidth="1"/>
    <col min="16137" max="16137" width="12.42578125" style="124" customWidth="1"/>
    <col min="16138" max="16138" width="11.5703125" style="124" customWidth="1"/>
    <col min="16139" max="16139" width="11.7109375" style="124" customWidth="1"/>
    <col min="16140" max="16142" width="11.42578125" style="124"/>
    <col min="16143" max="16143" width="20.28515625" style="124" bestFit="1" customWidth="1"/>
    <col min="16144" max="16384" width="11.42578125" style="124"/>
  </cols>
  <sheetData>
    <row r="1" spans="1:11" ht="18.75">
      <c r="A1" s="639" t="s">
        <v>219</v>
      </c>
      <c r="B1" s="639"/>
      <c r="C1" s="639"/>
      <c r="D1" s="639"/>
      <c r="E1" s="639"/>
      <c r="F1" s="639"/>
      <c r="G1" s="639"/>
      <c r="H1" s="639"/>
      <c r="I1" s="639"/>
      <c r="J1" s="639"/>
      <c r="K1" s="639"/>
    </row>
    <row r="2" spans="1:11" ht="13.5" thickBot="1"/>
    <row r="3" spans="1:11" ht="39.75" thickTop="1" thickBot="1">
      <c r="A3" s="125" t="s">
        <v>220</v>
      </c>
      <c r="B3" s="126" t="s">
        <v>221</v>
      </c>
      <c r="C3" s="127" t="s">
        <v>222</v>
      </c>
      <c r="D3" s="127" t="s">
        <v>223</v>
      </c>
      <c r="E3" s="126" t="s">
        <v>224</v>
      </c>
      <c r="F3" s="126" t="s">
        <v>225</v>
      </c>
      <c r="G3" s="126" t="s">
        <v>226</v>
      </c>
      <c r="H3" s="126" t="s">
        <v>227</v>
      </c>
      <c r="I3" s="126" t="s">
        <v>228</v>
      </c>
      <c r="J3" s="128" t="s">
        <v>229</v>
      </c>
    </row>
    <row r="4" spans="1:11" s="137" customFormat="1" ht="13.5" thickTop="1">
      <c r="A4" s="129" t="s">
        <v>230</v>
      </c>
      <c r="B4" s="130">
        <v>3</v>
      </c>
      <c r="C4" s="131">
        <v>42194</v>
      </c>
      <c r="D4" s="131">
        <v>42197</v>
      </c>
      <c r="E4" s="132"/>
      <c r="F4" s="133"/>
      <c r="G4" s="134"/>
      <c r="H4" s="135"/>
      <c r="I4" s="136"/>
      <c r="J4" s="135"/>
    </row>
    <row r="5" spans="1:11">
      <c r="A5" s="138" t="s">
        <v>231</v>
      </c>
      <c r="B5" s="139">
        <v>3</v>
      </c>
      <c r="C5" s="140">
        <v>42219</v>
      </c>
      <c r="D5" s="140">
        <v>42225</v>
      </c>
      <c r="E5" s="132"/>
      <c r="F5" s="141"/>
      <c r="G5" s="142"/>
      <c r="H5" s="143"/>
      <c r="I5" s="144"/>
      <c r="J5" s="143"/>
      <c r="K5" s="145"/>
    </row>
    <row r="6" spans="1:11">
      <c r="A6" s="138" t="s">
        <v>232</v>
      </c>
      <c r="B6" s="139">
        <v>3</v>
      </c>
      <c r="C6" s="140">
        <v>42156</v>
      </c>
      <c r="D6" s="140">
        <v>42172</v>
      </c>
      <c r="E6" s="132"/>
      <c r="F6" s="141"/>
      <c r="G6" s="142"/>
      <c r="H6" s="143"/>
      <c r="I6" s="144"/>
      <c r="J6" s="143"/>
      <c r="K6" s="145"/>
    </row>
    <row r="7" spans="1:11">
      <c r="A7" s="138" t="s">
        <v>233</v>
      </c>
      <c r="B7" s="139">
        <v>1</v>
      </c>
      <c r="C7" s="140">
        <v>42198</v>
      </c>
      <c r="D7" s="140">
        <v>42219</v>
      </c>
      <c r="E7" s="132"/>
      <c r="F7" s="141"/>
      <c r="G7" s="142"/>
      <c r="H7" s="143"/>
      <c r="I7" s="144"/>
      <c r="J7" s="143"/>
      <c r="K7" s="145"/>
    </row>
    <row r="8" spans="1:11">
      <c r="A8" s="138" t="s">
        <v>234</v>
      </c>
      <c r="B8" s="139">
        <v>2</v>
      </c>
      <c r="C8" s="140">
        <v>42169</v>
      </c>
      <c r="D8" s="140">
        <v>42176</v>
      </c>
      <c r="E8" s="132"/>
      <c r="F8" s="141"/>
      <c r="G8" s="142"/>
      <c r="H8" s="143"/>
      <c r="I8" s="144"/>
      <c r="J8" s="143"/>
      <c r="K8" s="145"/>
    </row>
    <row r="9" spans="1:11">
      <c r="A9" s="138" t="s">
        <v>235</v>
      </c>
      <c r="B9" s="139">
        <v>1</v>
      </c>
      <c r="C9" s="140">
        <v>42156</v>
      </c>
      <c r="D9" s="140">
        <v>42169</v>
      </c>
      <c r="E9" s="132"/>
      <c r="F9" s="141"/>
      <c r="G9" s="142"/>
      <c r="H9" s="143"/>
      <c r="I9" s="144"/>
      <c r="J9" s="143"/>
      <c r="K9" s="145"/>
    </row>
    <row r="10" spans="1:11">
      <c r="A10" s="138" t="s">
        <v>236</v>
      </c>
      <c r="B10" s="139">
        <v>1</v>
      </c>
      <c r="C10" s="140">
        <v>42188</v>
      </c>
      <c r="D10" s="140">
        <v>42197</v>
      </c>
      <c r="E10" s="132"/>
      <c r="F10" s="141"/>
      <c r="G10" s="142"/>
      <c r="H10" s="143"/>
      <c r="I10" s="144"/>
      <c r="J10" s="143"/>
      <c r="K10" s="145"/>
    </row>
    <row r="11" spans="1:11" ht="12.75" customHeight="1">
      <c r="A11" s="138" t="s">
        <v>237</v>
      </c>
      <c r="B11" s="146">
        <v>2</v>
      </c>
      <c r="C11" s="140">
        <v>42218</v>
      </c>
      <c r="D11" s="140">
        <v>42229</v>
      </c>
      <c r="E11" s="132"/>
      <c r="F11" s="141"/>
      <c r="G11" s="142"/>
      <c r="H11" s="143"/>
      <c r="I11" s="144"/>
      <c r="J11" s="143"/>
      <c r="K11" s="145"/>
    </row>
    <row r="12" spans="1:11" ht="13.5" thickBot="1">
      <c r="A12" s="147" t="s">
        <v>238</v>
      </c>
      <c r="B12" s="148">
        <v>2</v>
      </c>
      <c r="C12" s="149">
        <v>42236</v>
      </c>
      <c r="D12" s="149">
        <v>42247</v>
      </c>
      <c r="E12" s="150"/>
      <c r="F12" s="151"/>
      <c r="G12" s="150"/>
      <c r="H12" s="152"/>
      <c r="I12" s="153"/>
      <c r="J12" s="152"/>
      <c r="K12" s="145"/>
    </row>
    <row r="13" spans="1:11" ht="14.25" thickTop="1" thickBot="1">
      <c r="D13" s="154"/>
      <c r="I13" s="155"/>
      <c r="J13" s="155"/>
      <c r="K13" s="145"/>
    </row>
    <row r="14" spans="1:11" ht="51.75" thickTop="1">
      <c r="A14" s="641" t="s">
        <v>239</v>
      </c>
      <c r="B14" s="642"/>
      <c r="C14" s="643"/>
      <c r="D14" s="156" t="s">
        <v>240</v>
      </c>
      <c r="E14" s="157" t="s">
        <v>241</v>
      </c>
      <c r="G14" s="644" t="s">
        <v>242</v>
      </c>
      <c r="H14" s="644"/>
      <c r="I14" s="158">
        <v>42186</v>
      </c>
      <c r="J14" s="159">
        <v>42247</v>
      </c>
    </row>
    <row r="15" spans="1:11" ht="15">
      <c r="A15" s="645" t="s">
        <v>243</v>
      </c>
      <c r="B15" s="646"/>
      <c r="C15" s="160">
        <v>55.9</v>
      </c>
      <c r="D15" s="160"/>
      <c r="E15" s="161">
        <v>42199</v>
      </c>
      <c r="F15" s="162"/>
      <c r="G15" s="644" t="s">
        <v>242</v>
      </c>
      <c r="H15" s="647"/>
      <c r="I15" s="163">
        <v>7.0000000000000007E-2</v>
      </c>
      <c r="J15" s="164"/>
    </row>
    <row r="16" spans="1:11" ht="15">
      <c r="A16" s="645" t="s">
        <v>244</v>
      </c>
      <c r="B16" s="646"/>
      <c r="C16" s="160">
        <v>62.7</v>
      </c>
      <c r="D16" s="160"/>
      <c r="E16" s="161">
        <v>42231</v>
      </c>
      <c r="G16" s="644" t="s">
        <v>245</v>
      </c>
      <c r="H16" s="647"/>
      <c r="I16" s="163">
        <v>4.4999999999999998E-2</v>
      </c>
      <c r="J16" s="162"/>
      <c r="K16" s="155"/>
    </row>
    <row r="17" spans="1:13">
      <c r="A17" s="648" t="s">
        <v>246</v>
      </c>
      <c r="B17" s="649"/>
      <c r="C17" s="160">
        <v>68.5</v>
      </c>
      <c r="D17" s="160"/>
    </row>
    <row r="20" spans="1:13" s="166" customFormat="1" ht="11.25">
      <c r="A20" s="640" t="s">
        <v>247</v>
      </c>
      <c r="B20" s="640"/>
      <c r="C20" s="165" t="s">
        <v>248</v>
      </c>
      <c r="D20" s="165"/>
      <c r="E20" s="165"/>
      <c r="F20" s="165"/>
      <c r="G20" s="165"/>
      <c r="H20" s="165"/>
      <c r="I20" s="165"/>
      <c r="J20" s="165"/>
      <c r="K20" s="165"/>
      <c r="L20" s="165"/>
      <c r="M20" s="165"/>
    </row>
    <row r="21" spans="1:13" s="166" customFormat="1" ht="11.25">
      <c r="A21" s="640" t="s">
        <v>249</v>
      </c>
      <c r="B21" s="640"/>
      <c r="C21" s="165" t="s">
        <v>250</v>
      </c>
      <c r="D21" s="165"/>
      <c r="E21" s="165"/>
      <c r="F21" s="165"/>
      <c r="G21" s="165"/>
      <c r="H21" s="165"/>
      <c r="I21" s="165"/>
      <c r="J21" s="165"/>
      <c r="K21" s="165"/>
      <c r="L21" s="165"/>
      <c r="M21" s="165"/>
    </row>
    <row r="22" spans="1:13" s="166" customFormat="1" ht="11.25">
      <c r="A22" s="640" t="s">
        <v>245</v>
      </c>
      <c r="B22" s="640"/>
      <c r="C22" s="165" t="s">
        <v>251</v>
      </c>
      <c r="D22" s="165"/>
      <c r="E22" s="165"/>
      <c r="F22" s="165"/>
      <c r="G22" s="165"/>
      <c r="H22" s="165"/>
      <c r="I22" s="165"/>
      <c r="J22" s="165"/>
      <c r="K22" s="165"/>
      <c r="L22" s="165"/>
      <c r="M22" s="165"/>
    </row>
    <row r="23" spans="1:13" s="166" customFormat="1" ht="11.25">
      <c r="A23" s="640" t="s">
        <v>252</v>
      </c>
      <c r="B23" s="640"/>
      <c r="C23" s="165" t="s">
        <v>253</v>
      </c>
      <c r="D23" s="165"/>
      <c r="E23" s="165"/>
      <c r="F23" s="165"/>
      <c r="G23" s="165"/>
      <c r="H23" s="165"/>
      <c r="I23" s="165"/>
      <c r="J23" s="165"/>
      <c r="K23" s="165"/>
      <c r="L23" s="165"/>
      <c r="M23" s="165"/>
    </row>
    <row r="24" spans="1:13" s="166" customFormat="1" ht="11.25">
      <c r="A24" s="640" t="s">
        <v>229</v>
      </c>
      <c r="B24" s="640"/>
      <c r="C24" s="165" t="s">
        <v>254</v>
      </c>
      <c r="D24" s="165"/>
      <c r="E24" s="165"/>
      <c r="F24" s="165"/>
      <c r="G24" s="165"/>
      <c r="H24" s="165"/>
      <c r="I24" s="165"/>
      <c r="J24" s="165"/>
      <c r="K24" s="165"/>
      <c r="L24" s="165"/>
      <c r="M24" s="165"/>
    </row>
  </sheetData>
  <mergeCells count="13">
    <mergeCell ref="A1:K1"/>
    <mergeCell ref="A24:B24"/>
    <mergeCell ref="A14:C14"/>
    <mergeCell ref="G14:H14"/>
    <mergeCell ref="A15:B15"/>
    <mergeCell ref="G15:H15"/>
    <mergeCell ref="A16:B16"/>
    <mergeCell ref="G16:H16"/>
    <mergeCell ref="A17:B17"/>
    <mergeCell ref="A20:B20"/>
    <mergeCell ref="A21:B21"/>
    <mergeCell ref="A22:B22"/>
    <mergeCell ref="A23:B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K2402"/>
  <sheetViews>
    <sheetView workbookViewId="0">
      <selection activeCell="H27" sqref="H27"/>
    </sheetView>
  </sheetViews>
  <sheetFormatPr baseColWidth="10" defaultRowHeight="15"/>
  <cols>
    <col min="1" max="1" width="7.42578125" style="167" customWidth="1"/>
    <col min="7" max="7" width="10.140625" customWidth="1"/>
    <col min="8" max="8" width="13.7109375" customWidth="1"/>
    <col min="9" max="9" width="4.140625" customWidth="1"/>
    <col min="10" max="10" width="13.7109375" customWidth="1"/>
    <col min="11" max="11" width="12.85546875" bestFit="1" customWidth="1"/>
    <col min="250" max="250" width="7.42578125" customWidth="1"/>
    <col min="256" max="256" width="3.85546875" customWidth="1"/>
    <col min="257" max="257" width="13.7109375" customWidth="1"/>
    <col min="258" max="258" width="4.140625" customWidth="1"/>
    <col min="259" max="260" width="12" customWidth="1"/>
    <col min="265" max="265" width="4.140625" customWidth="1"/>
    <col min="267" max="267" width="12.85546875" bestFit="1" customWidth="1"/>
    <col min="506" max="506" width="7.42578125" customWidth="1"/>
    <col min="512" max="512" width="3.85546875" customWidth="1"/>
    <col min="513" max="513" width="13.7109375" customWidth="1"/>
    <col min="514" max="514" width="4.140625" customWidth="1"/>
    <col min="515" max="516" width="12" customWidth="1"/>
    <col min="521" max="521" width="4.140625" customWidth="1"/>
    <col min="523" max="523" width="12.85546875" bestFit="1" customWidth="1"/>
    <col min="762" max="762" width="7.42578125" customWidth="1"/>
    <col min="768" max="768" width="3.85546875" customWidth="1"/>
    <col min="769" max="769" width="13.7109375" customWidth="1"/>
    <col min="770" max="770" width="4.140625" customWidth="1"/>
    <col min="771" max="772" width="12" customWidth="1"/>
    <col min="777" max="777" width="4.140625" customWidth="1"/>
    <col min="779" max="779" width="12.85546875" bestFit="1" customWidth="1"/>
    <col min="1018" max="1018" width="7.42578125" customWidth="1"/>
    <col min="1024" max="1024" width="3.85546875" customWidth="1"/>
    <col min="1025" max="1025" width="13.7109375" customWidth="1"/>
    <col min="1026" max="1026" width="4.140625" customWidth="1"/>
    <col min="1027" max="1028" width="12" customWidth="1"/>
    <col min="1033" max="1033" width="4.140625" customWidth="1"/>
    <col min="1035" max="1035" width="12.85546875" bestFit="1" customWidth="1"/>
    <col min="1274" max="1274" width="7.42578125" customWidth="1"/>
    <col min="1280" max="1280" width="3.85546875" customWidth="1"/>
    <col min="1281" max="1281" width="13.7109375" customWidth="1"/>
    <col min="1282" max="1282" width="4.140625" customWidth="1"/>
    <col min="1283" max="1284" width="12" customWidth="1"/>
    <col min="1289" max="1289" width="4.140625" customWidth="1"/>
    <col min="1291" max="1291" width="12.85546875" bestFit="1" customWidth="1"/>
    <col min="1530" max="1530" width="7.42578125" customWidth="1"/>
    <col min="1536" max="1536" width="3.85546875" customWidth="1"/>
    <col min="1537" max="1537" width="13.7109375" customWidth="1"/>
    <col min="1538" max="1538" width="4.140625" customWidth="1"/>
    <col min="1539" max="1540" width="12" customWidth="1"/>
    <col min="1545" max="1545" width="4.140625" customWidth="1"/>
    <col min="1547" max="1547" width="12.85546875" bestFit="1" customWidth="1"/>
    <col min="1786" max="1786" width="7.42578125" customWidth="1"/>
    <col min="1792" max="1792" width="3.85546875" customWidth="1"/>
    <col min="1793" max="1793" width="13.7109375" customWidth="1"/>
    <col min="1794" max="1794" width="4.140625" customWidth="1"/>
    <col min="1795" max="1796" width="12" customWidth="1"/>
    <col min="1801" max="1801" width="4.140625" customWidth="1"/>
    <col min="1803" max="1803" width="12.85546875" bestFit="1" customWidth="1"/>
    <col min="2042" max="2042" width="7.42578125" customWidth="1"/>
    <col min="2048" max="2048" width="3.85546875" customWidth="1"/>
    <col min="2049" max="2049" width="13.7109375" customWidth="1"/>
    <col min="2050" max="2050" width="4.140625" customWidth="1"/>
    <col min="2051" max="2052" width="12" customWidth="1"/>
    <col min="2057" max="2057" width="4.140625" customWidth="1"/>
    <col min="2059" max="2059" width="12.85546875" bestFit="1" customWidth="1"/>
    <col min="2298" max="2298" width="7.42578125" customWidth="1"/>
    <col min="2304" max="2304" width="3.85546875" customWidth="1"/>
    <col min="2305" max="2305" width="13.7109375" customWidth="1"/>
    <col min="2306" max="2306" width="4.140625" customWidth="1"/>
    <col min="2307" max="2308" width="12" customWidth="1"/>
    <col min="2313" max="2313" width="4.140625" customWidth="1"/>
    <col min="2315" max="2315" width="12.85546875" bestFit="1" customWidth="1"/>
    <col min="2554" max="2554" width="7.42578125" customWidth="1"/>
    <col min="2560" max="2560" width="3.85546875" customWidth="1"/>
    <col min="2561" max="2561" width="13.7109375" customWidth="1"/>
    <col min="2562" max="2562" width="4.140625" customWidth="1"/>
    <col min="2563" max="2564" width="12" customWidth="1"/>
    <col min="2569" max="2569" width="4.140625" customWidth="1"/>
    <col min="2571" max="2571" width="12.85546875" bestFit="1" customWidth="1"/>
    <col min="2810" max="2810" width="7.42578125" customWidth="1"/>
    <col min="2816" max="2816" width="3.85546875" customWidth="1"/>
    <col min="2817" max="2817" width="13.7109375" customWidth="1"/>
    <col min="2818" max="2818" width="4.140625" customWidth="1"/>
    <col min="2819" max="2820" width="12" customWidth="1"/>
    <col min="2825" max="2825" width="4.140625" customWidth="1"/>
    <col min="2827" max="2827" width="12.85546875" bestFit="1" customWidth="1"/>
    <col min="3066" max="3066" width="7.42578125" customWidth="1"/>
    <col min="3072" max="3072" width="3.85546875" customWidth="1"/>
    <col min="3073" max="3073" width="13.7109375" customWidth="1"/>
    <col min="3074" max="3074" width="4.140625" customWidth="1"/>
    <col min="3075" max="3076" width="12" customWidth="1"/>
    <col min="3081" max="3081" width="4.140625" customWidth="1"/>
    <col min="3083" max="3083" width="12.85546875" bestFit="1" customWidth="1"/>
    <col min="3322" max="3322" width="7.42578125" customWidth="1"/>
    <col min="3328" max="3328" width="3.85546875" customWidth="1"/>
    <col min="3329" max="3329" width="13.7109375" customWidth="1"/>
    <col min="3330" max="3330" width="4.140625" customWidth="1"/>
    <col min="3331" max="3332" width="12" customWidth="1"/>
    <col min="3337" max="3337" width="4.140625" customWidth="1"/>
    <col min="3339" max="3339" width="12.85546875" bestFit="1" customWidth="1"/>
    <col min="3578" max="3578" width="7.42578125" customWidth="1"/>
    <col min="3584" max="3584" width="3.85546875" customWidth="1"/>
    <col min="3585" max="3585" width="13.7109375" customWidth="1"/>
    <col min="3586" max="3586" width="4.140625" customWidth="1"/>
    <col min="3587" max="3588" width="12" customWidth="1"/>
    <col min="3593" max="3593" width="4.140625" customWidth="1"/>
    <col min="3595" max="3595" width="12.85546875" bestFit="1" customWidth="1"/>
    <col min="3834" max="3834" width="7.42578125" customWidth="1"/>
    <col min="3840" max="3840" width="3.85546875" customWidth="1"/>
    <col min="3841" max="3841" width="13.7109375" customWidth="1"/>
    <col min="3842" max="3842" width="4.140625" customWidth="1"/>
    <col min="3843" max="3844" width="12" customWidth="1"/>
    <col min="3849" max="3849" width="4.140625" customWidth="1"/>
    <col min="3851" max="3851" width="12.85546875" bestFit="1" customWidth="1"/>
    <col min="4090" max="4090" width="7.42578125" customWidth="1"/>
    <col min="4096" max="4096" width="3.85546875" customWidth="1"/>
    <col min="4097" max="4097" width="13.7109375" customWidth="1"/>
    <col min="4098" max="4098" width="4.140625" customWidth="1"/>
    <col min="4099" max="4100" width="12" customWidth="1"/>
    <col min="4105" max="4105" width="4.140625" customWidth="1"/>
    <col min="4107" max="4107" width="12.85546875" bestFit="1" customWidth="1"/>
    <col min="4346" max="4346" width="7.42578125" customWidth="1"/>
    <col min="4352" max="4352" width="3.85546875" customWidth="1"/>
    <col min="4353" max="4353" width="13.7109375" customWidth="1"/>
    <col min="4354" max="4354" width="4.140625" customWidth="1"/>
    <col min="4355" max="4356" width="12" customWidth="1"/>
    <col min="4361" max="4361" width="4.140625" customWidth="1"/>
    <col min="4363" max="4363" width="12.85546875" bestFit="1" customWidth="1"/>
    <col min="4602" max="4602" width="7.42578125" customWidth="1"/>
    <col min="4608" max="4608" width="3.85546875" customWidth="1"/>
    <col min="4609" max="4609" width="13.7109375" customWidth="1"/>
    <col min="4610" max="4610" width="4.140625" customWidth="1"/>
    <col min="4611" max="4612" width="12" customWidth="1"/>
    <col min="4617" max="4617" width="4.140625" customWidth="1"/>
    <col min="4619" max="4619" width="12.85546875" bestFit="1" customWidth="1"/>
    <col min="4858" max="4858" width="7.42578125" customWidth="1"/>
    <col min="4864" max="4864" width="3.85546875" customWidth="1"/>
    <col min="4865" max="4865" width="13.7109375" customWidth="1"/>
    <col min="4866" max="4866" width="4.140625" customWidth="1"/>
    <col min="4867" max="4868" width="12" customWidth="1"/>
    <col min="4873" max="4873" width="4.140625" customWidth="1"/>
    <col min="4875" max="4875" width="12.85546875" bestFit="1" customWidth="1"/>
    <col min="5114" max="5114" width="7.42578125" customWidth="1"/>
    <col min="5120" max="5120" width="3.85546875" customWidth="1"/>
    <col min="5121" max="5121" width="13.7109375" customWidth="1"/>
    <col min="5122" max="5122" width="4.140625" customWidth="1"/>
    <col min="5123" max="5124" width="12" customWidth="1"/>
    <col min="5129" max="5129" width="4.140625" customWidth="1"/>
    <col min="5131" max="5131" width="12.85546875" bestFit="1" customWidth="1"/>
    <col min="5370" max="5370" width="7.42578125" customWidth="1"/>
    <col min="5376" max="5376" width="3.85546875" customWidth="1"/>
    <col min="5377" max="5377" width="13.7109375" customWidth="1"/>
    <col min="5378" max="5378" width="4.140625" customWidth="1"/>
    <col min="5379" max="5380" width="12" customWidth="1"/>
    <col min="5385" max="5385" width="4.140625" customWidth="1"/>
    <col min="5387" max="5387" width="12.85546875" bestFit="1" customWidth="1"/>
    <col min="5626" max="5626" width="7.42578125" customWidth="1"/>
    <col min="5632" max="5632" width="3.85546875" customWidth="1"/>
    <col min="5633" max="5633" width="13.7109375" customWidth="1"/>
    <col min="5634" max="5634" width="4.140625" customWidth="1"/>
    <col min="5635" max="5636" width="12" customWidth="1"/>
    <col min="5641" max="5641" width="4.140625" customWidth="1"/>
    <col min="5643" max="5643" width="12.85546875" bestFit="1" customWidth="1"/>
    <col min="5882" max="5882" width="7.42578125" customWidth="1"/>
    <col min="5888" max="5888" width="3.85546875" customWidth="1"/>
    <col min="5889" max="5889" width="13.7109375" customWidth="1"/>
    <col min="5890" max="5890" width="4.140625" customWidth="1"/>
    <col min="5891" max="5892" width="12" customWidth="1"/>
    <col min="5897" max="5897" width="4.140625" customWidth="1"/>
    <col min="5899" max="5899" width="12.85546875" bestFit="1" customWidth="1"/>
    <col min="6138" max="6138" width="7.42578125" customWidth="1"/>
    <col min="6144" max="6144" width="3.85546875" customWidth="1"/>
    <col min="6145" max="6145" width="13.7109375" customWidth="1"/>
    <col min="6146" max="6146" width="4.140625" customWidth="1"/>
    <col min="6147" max="6148" width="12" customWidth="1"/>
    <col min="6153" max="6153" width="4.140625" customWidth="1"/>
    <col min="6155" max="6155" width="12.85546875" bestFit="1" customWidth="1"/>
    <col min="6394" max="6394" width="7.42578125" customWidth="1"/>
    <col min="6400" max="6400" width="3.85546875" customWidth="1"/>
    <col min="6401" max="6401" width="13.7109375" customWidth="1"/>
    <col min="6402" max="6402" width="4.140625" customWidth="1"/>
    <col min="6403" max="6404" width="12" customWidth="1"/>
    <col min="6409" max="6409" width="4.140625" customWidth="1"/>
    <col min="6411" max="6411" width="12.85546875" bestFit="1" customWidth="1"/>
    <col min="6650" max="6650" width="7.42578125" customWidth="1"/>
    <col min="6656" max="6656" width="3.85546875" customWidth="1"/>
    <col min="6657" max="6657" width="13.7109375" customWidth="1"/>
    <col min="6658" max="6658" width="4.140625" customWidth="1"/>
    <col min="6659" max="6660" width="12" customWidth="1"/>
    <col min="6665" max="6665" width="4.140625" customWidth="1"/>
    <col min="6667" max="6667" width="12.85546875" bestFit="1" customWidth="1"/>
    <col min="6906" max="6906" width="7.42578125" customWidth="1"/>
    <col min="6912" max="6912" width="3.85546875" customWidth="1"/>
    <col min="6913" max="6913" width="13.7109375" customWidth="1"/>
    <col min="6914" max="6914" width="4.140625" customWidth="1"/>
    <col min="6915" max="6916" width="12" customWidth="1"/>
    <col min="6921" max="6921" width="4.140625" customWidth="1"/>
    <col min="6923" max="6923" width="12.85546875" bestFit="1" customWidth="1"/>
    <col min="7162" max="7162" width="7.42578125" customWidth="1"/>
    <col min="7168" max="7168" width="3.85546875" customWidth="1"/>
    <col min="7169" max="7169" width="13.7109375" customWidth="1"/>
    <col min="7170" max="7170" width="4.140625" customWidth="1"/>
    <col min="7171" max="7172" width="12" customWidth="1"/>
    <col min="7177" max="7177" width="4.140625" customWidth="1"/>
    <col min="7179" max="7179" width="12.85546875" bestFit="1" customWidth="1"/>
    <col min="7418" max="7418" width="7.42578125" customWidth="1"/>
    <col min="7424" max="7424" width="3.85546875" customWidth="1"/>
    <col min="7425" max="7425" width="13.7109375" customWidth="1"/>
    <col min="7426" max="7426" width="4.140625" customWidth="1"/>
    <col min="7427" max="7428" width="12" customWidth="1"/>
    <col min="7433" max="7433" width="4.140625" customWidth="1"/>
    <col min="7435" max="7435" width="12.85546875" bestFit="1" customWidth="1"/>
    <col min="7674" max="7674" width="7.42578125" customWidth="1"/>
    <col min="7680" max="7680" width="3.85546875" customWidth="1"/>
    <col min="7681" max="7681" width="13.7109375" customWidth="1"/>
    <col min="7682" max="7682" width="4.140625" customWidth="1"/>
    <col min="7683" max="7684" width="12" customWidth="1"/>
    <col min="7689" max="7689" width="4.140625" customWidth="1"/>
    <col min="7691" max="7691" width="12.85546875" bestFit="1" customWidth="1"/>
    <col min="7930" max="7930" width="7.42578125" customWidth="1"/>
    <col min="7936" max="7936" width="3.85546875" customWidth="1"/>
    <col min="7937" max="7937" width="13.7109375" customWidth="1"/>
    <col min="7938" max="7938" width="4.140625" customWidth="1"/>
    <col min="7939" max="7940" width="12" customWidth="1"/>
    <col min="7945" max="7945" width="4.140625" customWidth="1"/>
    <col min="7947" max="7947" width="12.85546875" bestFit="1" customWidth="1"/>
    <col min="8186" max="8186" width="7.42578125" customWidth="1"/>
    <col min="8192" max="8192" width="3.85546875" customWidth="1"/>
    <col min="8193" max="8193" width="13.7109375" customWidth="1"/>
    <col min="8194" max="8194" width="4.140625" customWidth="1"/>
    <col min="8195" max="8196" width="12" customWidth="1"/>
    <col min="8201" max="8201" width="4.140625" customWidth="1"/>
    <col min="8203" max="8203" width="12.85546875" bestFit="1" customWidth="1"/>
    <col min="8442" max="8442" width="7.42578125" customWidth="1"/>
    <col min="8448" max="8448" width="3.85546875" customWidth="1"/>
    <col min="8449" max="8449" width="13.7109375" customWidth="1"/>
    <col min="8450" max="8450" width="4.140625" customWidth="1"/>
    <col min="8451" max="8452" width="12" customWidth="1"/>
    <col min="8457" max="8457" width="4.140625" customWidth="1"/>
    <col min="8459" max="8459" width="12.85546875" bestFit="1" customWidth="1"/>
    <col min="8698" max="8698" width="7.42578125" customWidth="1"/>
    <col min="8704" max="8704" width="3.85546875" customWidth="1"/>
    <col min="8705" max="8705" width="13.7109375" customWidth="1"/>
    <col min="8706" max="8706" width="4.140625" customWidth="1"/>
    <col min="8707" max="8708" width="12" customWidth="1"/>
    <col min="8713" max="8713" width="4.140625" customWidth="1"/>
    <col min="8715" max="8715" width="12.85546875" bestFit="1" customWidth="1"/>
    <col min="8954" max="8954" width="7.42578125" customWidth="1"/>
    <col min="8960" max="8960" width="3.85546875" customWidth="1"/>
    <col min="8961" max="8961" width="13.7109375" customWidth="1"/>
    <col min="8962" max="8962" width="4.140625" customWidth="1"/>
    <col min="8963" max="8964" width="12" customWidth="1"/>
    <col min="8969" max="8969" width="4.140625" customWidth="1"/>
    <col min="8971" max="8971" width="12.85546875" bestFit="1" customWidth="1"/>
    <col min="9210" max="9210" width="7.42578125" customWidth="1"/>
    <col min="9216" max="9216" width="3.85546875" customWidth="1"/>
    <col min="9217" max="9217" width="13.7109375" customWidth="1"/>
    <col min="9218" max="9218" width="4.140625" customWidth="1"/>
    <col min="9219" max="9220" width="12" customWidth="1"/>
    <col min="9225" max="9225" width="4.140625" customWidth="1"/>
    <col min="9227" max="9227" width="12.85546875" bestFit="1" customWidth="1"/>
    <col min="9466" max="9466" width="7.42578125" customWidth="1"/>
    <col min="9472" max="9472" width="3.85546875" customWidth="1"/>
    <col min="9473" max="9473" width="13.7109375" customWidth="1"/>
    <col min="9474" max="9474" width="4.140625" customWidth="1"/>
    <col min="9475" max="9476" width="12" customWidth="1"/>
    <col min="9481" max="9481" width="4.140625" customWidth="1"/>
    <col min="9483" max="9483" width="12.85546875" bestFit="1" customWidth="1"/>
    <col min="9722" max="9722" width="7.42578125" customWidth="1"/>
    <col min="9728" max="9728" width="3.85546875" customWidth="1"/>
    <col min="9729" max="9729" width="13.7109375" customWidth="1"/>
    <col min="9730" max="9730" width="4.140625" customWidth="1"/>
    <col min="9731" max="9732" width="12" customWidth="1"/>
    <col min="9737" max="9737" width="4.140625" customWidth="1"/>
    <col min="9739" max="9739" width="12.85546875" bestFit="1" customWidth="1"/>
    <col min="9978" max="9978" width="7.42578125" customWidth="1"/>
    <col min="9984" max="9984" width="3.85546875" customWidth="1"/>
    <col min="9985" max="9985" width="13.7109375" customWidth="1"/>
    <col min="9986" max="9986" width="4.140625" customWidth="1"/>
    <col min="9987" max="9988" width="12" customWidth="1"/>
    <col min="9993" max="9993" width="4.140625" customWidth="1"/>
    <col min="9995" max="9995" width="12.85546875" bestFit="1" customWidth="1"/>
    <col min="10234" max="10234" width="7.42578125" customWidth="1"/>
    <col min="10240" max="10240" width="3.85546875" customWidth="1"/>
    <col min="10241" max="10241" width="13.7109375" customWidth="1"/>
    <col min="10242" max="10242" width="4.140625" customWidth="1"/>
    <col min="10243" max="10244" width="12" customWidth="1"/>
    <col min="10249" max="10249" width="4.140625" customWidth="1"/>
    <col min="10251" max="10251" width="12.85546875" bestFit="1" customWidth="1"/>
    <col min="10490" max="10490" width="7.42578125" customWidth="1"/>
    <col min="10496" max="10496" width="3.85546875" customWidth="1"/>
    <col min="10497" max="10497" width="13.7109375" customWidth="1"/>
    <col min="10498" max="10498" width="4.140625" customWidth="1"/>
    <col min="10499" max="10500" width="12" customWidth="1"/>
    <col min="10505" max="10505" width="4.140625" customWidth="1"/>
    <col min="10507" max="10507" width="12.85546875" bestFit="1" customWidth="1"/>
    <col min="10746" max="10746" width="7.42578125" customWidth="1"/>
    <col min="10752" max="10752" width="3.85546875" customWidth="1"/>
    <col min="10753" max="10753" width="13.7109375" customWidth="1"/>
    <col min="10754" max="10754" width="4.140625" customWidth="1"/>
    <col min="10755" max="10756" width="12" customWidth="1"/>
    <col min="10761" max="10761" width="4.140625" customWidth="1"/>
    <col min="10763" max="10763" width="12.85546875" bestFit="1" customWidth="1"/>
    <col min="11002" max="11002" width="7.42578125" customWidth="1"/>
    <col min="11008" max="11008" width="3.85546875" customWidth="1"/>
    <col min="11009" max="11009" width="13.7109375" customWidth="1"/>
    <col min="11010" max="11010" width="4.140625" customWidth="1"/>
    <col min="11011" max="11012" width="12" customWidth="1"/>
    <col min="11017" max="11017" width="4.140625" customWidth="1"/>
    <col min="11019" max="11019" width="12.85546875" bestFit="1" customWidth="1"/>
    <col min="11258" max="11258" width="7.42578125" customWidth="1"/>
    <col min="11264" max="11264" width="3.85546875" customWidth="1"/>
    <col min="11265" max="11265" width="13.7109375" customWidth="1"/>
    <col min="11266" max="11266" width="4.140625" customWidth="1"/>
    <col min="11267" max="11268" width="12" customWidth="1"/>
    <col min="11273" max="11273" width="4.140625" customWidth="1"/>
    <col min="11275" max="11275" width="12.85546875" bestFit="1" customWidth="1"/>
    <col min="11514" max="11514" width="7.42578125" customWidth="1"/>
    <col min="11520" max="11520" width="3.85546875" customWidth="1"/>
    <col min="11521" max="11521" width="13.7109375" customWidth="1"/>
    <col min="11522" max="11522" width="4.140625" customWidth="1"/>
    <col min="11523" max="11524" width="12" customWidth="1"/>
    <col min="11529" max="11529" width="4.140625" customWidth="1"/>
    <col min="11531" max="11531" width="12.85546875" bestFit="1" customWidth="1"/>
    <col min="11770" max="11770" width="7.42578125" customWidth="1"/>
    <col min="11776" max="11776" width="3.85546875" customWidth="1"/>
    <col min="11777" max="11777" width="13.7109375" customWidth="1"/>
    <col min="11778" max="11778" width="4.140625" customWidth="1"/>
    <col min="11779" max="11780" width="12" customWidth="1"/>
    <col min="11785" max="11785" width="4.140625" customWidth="1"/>
    <col min="11787" max="11787" width="12.85546875" bestFit="1" customWidth="1"/>
    <col min="12026" max="12026" width="7.42578125" customWidth="1"/>
    <col min="12032" max="12032" width="3.85546875" customWidth="1"/>
    <col min="12033" max="12033" width="13.7109375" customWidth="1"/>
    <col min="12034" max="12034" width="4.140625" customWidth="1"/>
    <col min="12035" max="12036" width="12" customWidth="1"/>
    <col min="12041" max="12041" width="4.140625" customWidth="1"/>
    <col min="12043" max="12043" width="12.85546875" bestFit="1" customWidth="1"/>
    <col min="12282" max="12282" width="7.42578125" customWidth="1"/>
    <col min="12288" max="12288" width="3.85546875" customWidth="1"/>
    <col min="12289" max="12289" width="13.7109375" customWidth="1"/>
    <col min="12290" max="12290" width="4.140625" customWidth="1"/>
    <col min="12291" max="12292" width="12" customWidth="1"/>
    <col min="12297" max="12297" width="4.140625" customWidth="1"/>
    <col min="12299" max="12299" width="12.85546875" bestFit="1" customWidth="1"/>
    <col min="12538" max="12538" width="7.42578125" customWidth="1"/>
    <col min="12544" max="12544" width="3.85546875" customWidth="1"/>
    <col min="12545" max="12545" width="13.7109375" customWidth="1"/>
    <col min="12546" max="12546" width="4.140625" customWidth="1"/>
    <col min="12547" max="12548" width="12" customWidth="1"/>
    <col min="12553" max="12553" width="4.140625" customWidth="1"/>
    <col min="12555" max="12555" width="12.85546875" bestFit="1" customWidth="1"/>
    <col min="12794" max="12794" width="7.42578125" customWidth="1"/>
    <col min="12800" max="12800" width="3.85546875" customWidth="1"/>
    <col min="12801" max="12801" width="13.7109375" customWidth="1"/>
    <col min="12802" max="12802" width="4.140625" customWidth="1"/>
    <col min="12803" max="12804" width="12" customWidth="1"/>
    <col min="12809" max="12809" width="4.140625" customWidth="1"/>
    <col min="12811" max="12811" width="12.85546875" bestFit="1" customWidth="1"/>
    <col min="13050" max="13050" width="7.42578125" customWidth="1"/>
    <col min="13056" max="13056" width="3.85546875" customWidth="1"/>
    <col min="13057" max="13057" width="13.7109375" customWidth="1"/>
    <col min="13058" max="13058" width="4.140625" customWidth="1"/>
    <col min="13059" max="13060" width="12" customWidth="1"/>
    <col min="13065" max="13065" width="4.140625" customWidth="1"/>
    <col min="13067" max="13067" width="12.85546875" bestFit="1" customWidth="1"/>
    <col min="13306" max="13306" width="7.42578125" customWidth="1"/>
    <col min="13312" max="13312" width="3.85546875" customWidth="1"/>
    <col min="13313" max="13313" width="13.7109375" customWidth="1"/>
    <col min="13314" max="13314" width="4.140625" customWidth="1"/>
    <col min="13315" max="13316" width="12" customWidth="1"/>
    <col min="13321" max="13321" width="4.140625" customWidth="1"/>
    <col min="13323" max="13323" width="12.85546875" bestFit="1" customWidth="1"/>
    <col min="13562" max="13562" width="7.42578125" customWidth="1"/>
    <col min="13568" max="13568" width="3.85546875" customWidth="1"/>
    <col min="13569" max="13569" width="13.7109375" customWidth="1"/>
    <col min="13570" max="13570" width="4.140625" customWidth="1"/>
    <col min="13571" max="13572" width="12" customWidth="1"/>
    <col min="13577" max="13577" width="4.140625" customWidth="1"/>
    <col min="13579" max="13579" width="12.85546875" bestFit="1" customWidth="1"/>
    <col min="13818" max="13818" width="7.42578125" customWidth="1"/>
    <col min="13824" max="13824" width="3.85546875" customWidth="1"/>
    <col min="13825" max="13825" width="13.7109375" customWidth="1"/>
    <col min="13826" max="13826" width="4.140625" customWidth="1"/>
    <col min="13827" max="13828" width="12" customWidth="1"/>
    <col min="13833" max="13833" width="4.140625" customWidth="1"/>
    <col min="13835" max="13835" width="12.85546875" bestFit="1" customWidth="1"/>
    <col min="14074" max="14074" width="7.42578125" customWidth="1"/>
    <col min="14080" max="14080" width="3.85546875" customWidth="1"/>
    <col min="14081" max="14081" width="13.7109375" customWidth="1"/>
    <col min="14082" max="14082" width="4.140625" customWidth="1"/>
    <col min="14083" max="14084" width="12" customWidth="1"/>
    <col min="14089" max="14089" width="4.140625" customWidth="1"/>
    <col min="14091" max="14091" width="12.85546875" bestFit="1" customWidth="1"/>
    <col min="14330" max="14330" width="7.42578125" customWidth="1"/>
    <col min="14336" max="14336" width="3.85546875" customWidth="1"/>
    <col min="14337" max="14337" width="13.7109375" customWidth="1"/>
    <col min="14338" max="14338" width="4.140625" customWidth="1"/>
    <col min="14339" max="14340" width="12" customWidth="1"/>
    <col min="14345" max="14345" width="4.140625" customWidth="1"/>
    <col min="14347" max="14347" width="12.85546875" bestFit="1" customWidth="1"/>
    <col min="14586" max="14586" width="7.42578125" customWidth="1"/>
    <col min="14592" max="14592" width="3.85546875" customWidth="1"/>
    <col min="14593" max="14593" width="13.7109375" customWidth="1"/>
    <col min="14594" max="14594" width="4.140625" customWidth="1"/>
    <col min="14595" max="14596" width="12" customWidth="1"/>
    <col min="14601" max="14601" width="4.140625" customWidth="1"/>
    <col min="14603" max="14603" width="12.85546875" bestFit="1" customWidth="1"/>
    <col min="14842" max="14842" width="7.42578125" customWidth="1"/>
    <col min="14848" max="14848" width="3.85546875" customWidth="1"/>
    <col min="14849" max="14849" width="13.7109375" customWidth="1"/>
    <col min="14850" max="14850" width="4.140625" customWidth="1"/>
    <col min="14851" max="14852" width="12" customWidth="1"/>
    <col min="14857" max="14857" width="4.140625" customWidth="1"/>
    <col min="14859" max="14859" width="12.85546875" bestFit="1" customWidth="1"/>
    <col min="15098" max="15098" width="7.42578125" customWidth="1"/>
    <col min="15104" max="15104" width="3.85546875" customWidth="1"/>
    <col min="15105" max="15105" width="13.7109375" customWidth="1"/>
    <col min="15106" max="15106" width="4.140625" customWidth="1"/>
    <col min="15107" max="15108" width="12" customWidth="1"/>
    <col min="15113" max="15113" width="4.140625" customWidth="1"/>
    <col min="15115" max="15115" width="12.85546875" bestFit="1" customWidth="1"/>
    <col min="15354" max="15354" width="7.42578125" customWidth="1"/>
    <col min="15360" max="15360" width="3.85546875" customWidth="1"/>
    <col min="15361" max="15361" width="13.7109375" customWidth="1"/>
    <col min="15362" max="15362" width="4.140625" customWidth="1"/>
    <col min="15363" max="15364" width="12" customWidth="1"/>
    <col min="15369" max="15369" width="4.140625" customWidth="1"/>
    <col min="15371" max="15371" width="12.85546875" bestFit="1" customWidth="1"/>
    <col min="15610" max="15610" width="7.42578125" customWidth="1"/>
    <col min="15616" max="15616" width="3.85546875" customWidth="1"/>
    <col min="15617" max="15617" width="13.7109375" customWidth="1"/>
    <col min="15618" max="15618" width="4.140625" customWidth="1"/>
    <col min="15619" max="15620" width="12" customWidth="1"/>
    <col min="15625" max="15625" width="4.140625" customWidth="1"/>
    <col min="15627" max="15627" width="12.85546875" bestFit="1" customWidth="1"/>
    <col min="15866" max="15866" width="7.42578125" customWidth="1"/>
    <col min="15872" max="15872" width="3.85546875" customWidth="1"/>
    <col min="15873" max="15873" width="13.7109375" customWidth="1"/>
    <col min="15874" max="15874" width="4.140625" customWidth="1"/>
    <col min="15875" max="15876" width="12" customWidth="1"/>
    <col min="15881" max="15881" width="4.140625" customWidth="1"/>
    <col min="15883" max="15883" width="12.85546875" bestFit="1" customWidth="1"/>
    <col min="16122" max="16122" width="7.42578125" customWidth="1"/>
    <col min="16128" max="16128" width="3.85546875" customWidth="1"/>
    <col min="16129" max="16129" width="13.7109375" customWidth="1"/>
    <col min="16130" max="16130" width="4.140625" customWidth="1"/>
    <col min="16131" max="16132" width="12" customWidth="1"/>
    <col min="16137" max="16137" width="4.140625" customWidth="1"/>
    <col min="16139" max="16139" width="12.85546875" bestFit="1" customWidth="1"/>
  </cols>
  <sheetData>
    <row r="1" spans="1:11" ht="23.25">
      <c r="B1" s="168" t="s">
        <v>255</v>
      </c>
      <c r="C1" s="169"/>
      <c r="D1" s="169"/>
      <c r="E1" s="169"/>
      <c r="F1" s="169"/>
      <c r="G1" s="169"/>
      <c r="H1" s="169"/>
      <c r="I1" s="169"/>
      <c r="J1" s="169"/>
    </row>
    <row r="2" spans="1:11" ht="15" customHeight="1">
      <c r="A2"/>
    </row>
    <row r="3" spans="1:11" ht="15" customHeight="1" thickBot="1">
      <c r="B3" s="175" t="s">
        <v>263</v>
      </c>
      <c r="C3" s="175" t="s">
        <v>264</v>
      </c>
    </row>
    <row r="4" spans="1:11" ht="15" customHeight="1">
      <c r="A4" s="650" t="s">
        <v>256</v>
      </c>
      <c r="B4" s="171">
        <v>1</v>
      </c>
      <c r="C4" t="s">
        <v>259</v>
      </c>
      <c r="D4" s="651" t="s">
        <v>262</v>
      </c>
      <c r="E4" s="651"/>
      <c r="F4" s="651"/>
      <c r="G4" s="651"/>
      <c r="H4" s="651"/>
      <c r="I4" s="651"/>
      <c r="J4" s="651"/>
      <c r="K4" s="651"/>
    </row>
    <row r="5" spans="1:11">
      <c r="A5" s="650"/>
      <c r="B5" s="172">
        <v>2</v>
      </c>
      <c r="C5" t="s">
        <v>259</v>
      </c>
      <c r="D5" s="170"/>
      <c r="E5" s="173"/>
      <c r="F5" s="173"/>
    </row>
    <row r="6" spans="1:11">
      <c r="A6" s="650"/>
      <c r="B6" s="172" t="s">
        <v>257</v>
      </c>
      <c r="C6" t="s">
        <v>259</v>
      </c>
      <c r="E6" s="173"/>
      <c r="F6" s="173"/>
    </row>
    <row r="7" spans="1:11" ht="15" customHeight="1">
      <c r="A7" s="650"/>
      <c r="B7" s="172" t="s">
        <v>257</v>
      </c>
      <c r="C7" t="s">
        <v>260</v>
      </c>
      <c r="D7" s="651" t="s">
        <v>258</v>
      </c>
      <c r="E7" s="651"/>
      <c r="F7" s="651"/>
      <c r="G7" s="651"/>
      <c r="H7" s="651"/>
    </row>
    <row r="8" spans="1:11">
      <c r="A8" s="650"/>
      <c r="B8" s="172" t="s">
        <v>257</v>
      </c>
      <c r="C8" t="s">
        <v>261</v>
      </c>
      <c r="D8" s="170"/>
    </row>
    <row r="9" spans="1:11">
      <c r="A9" s="650"/>
      <c r="B9" s="172">
        <v>1</v>
      </c>
      <c r="C9" t="s">
        <v>259</v>
      </c>
    </row>
    <row r="10" spans="1:11" ht="15" customHeight="1">
      <c r="A10" s="650"/>
      <c r="B10" s="172">
        <v>2</v>
      </c>
      <c r="C10" t="s">
        <v>260</v>
      </c>
      <c r="D10" s="651" t="s">
        <v>265</v>
      </c>
      <c r="E10" s="651"/>
      <c r="F10" s="651"/>
      <c r="G10" s="651"/>
      <c r="H10" s="651"/>
      <c r="I10" s="651"/>
      <c r="J10" s="651"/>
      <c r="K10" s="651"/>
    </row>
    <row r="11" spans="1:11">
      <c r="A11" s="650"/>
      <c r="B11" s="172">
        <v>3</v>
      </c>
      <c r="C11" t="s">
        <v>261</v>
      </c>
      <c r="D11" s="170"/>
      <c r="E11" s="173"/>
      <c r="F11" s="173"/>
    </row>
    <row r="12" spans="1:11">
      <c r="A12" s="650"/>
      <c r="B12" s="172" t="s">
        <v>257</v>
      </c>
      <c r="C12" t="s">
        <v>259</v>
      </c>
      <c r="D12" s="173"/>
      <c r="E12" s="173"/>
      <c r="F12" s="173"/>
    </row>
    <row r="13" spans="1:11" ht="15" customHeight="1">
      <c r="A13" s="650"/>
      <c r="B13" s="172" t="s">
        <v>257</v>
      </c>
      <c r="C13" t="s">
        <v>260</v>
      </c>
      <c r="D13" s="651" t="s">
        <v>266</v>
      </c>
      <c r="E13" s="651"/>
      <c r="F13" s="651"/>
      <c r="G13" s="651"/>
      <c r="H13" s="651"/>
      <c r="I13" s="651"/>
      <c r="J13" s="651"/>
      <c r="K13" s="651"/>
    </row>
    <row r="14" spans="1:11">
      <c r="A14" s="650"/>
      <c r="B14" s="172" t="s">
        <v>257</v>
      </c>
      <c r="C14" t="s">
        <v>261</v>
      </c>
      <c r="D14" s="170"/>
      <c r="E14" s="653" t="s">
        <v>269</v>
      </c>
      <c r="F14" s="653"/>
    </row>
    <row r="15" spans="1:11">
      <c r="A15" s="650"/>
      <c r="B15" s="172">
        <v>2</v>
      </c>
      <c r="C15" t="s">
        <v>259</v>
      </c>
      <c r="D15" s="173"/>
      <c r="E15" s="173"/>
      <c r="F15" s="173"/>
    </row>
    <row r="16" spans="1:11">
      <c r="A16" s="650"/>
      <c r="B16" s="172">
        <v>3</v>
      </c>
      <c r="C16" t="s">
        <v>260</v>
      </c>
      <c r="D16" s="651" t="s">
        <v>267</v>
      </c>
      <c r="E16" s="651"/>
      <c r="F16" s="651"/>
      <c r="G16" s="651"/>
      <c r="H16" s="651"/>
      <c r="I16" s="651"/>
      <c r="J16" s="651"/>
      <c r="K16" s="651"/>
    </row>
    <row r="17" spans="1:11">
      <c r="A17" s="650"/>
      <c r="B17" s="172">
        <v>4</v>
      </c>
      <c r="C17" t="s">
        <v>261</v>
      </c>
      <c r="D17" s="170"/>
      <c r="E17" s="654" t="s">
        <v>268</v>
      </c>
      <c r="F17" s="654"/>
    </row>
    <row r="18" spans="1:11">
      <c r="A18" s="650"/>
      <c r="B18" s="172" t="s">
        <v>257</v>
      </c>
      <c r="C18" t="s">
        <v>259</v>
      </c>
      <c r="D18" s="173"/>
      <c r="E18" s="173"/>
      <c r="F18" s="173"/>
    </row>
    <row r="19" spans="1:11">
      <c r="A19" s="650"/>
      <c r="B19" s="172">
        <v>1</v>
      </c>
      <c r="C19" t="s">
        <v>260</v>
      </c>
      <c r="D19" s="651" t="s">
        <v>271</v>
      </c>
      <c r="E19" s="651"/>
      <c r="F19" s="651"/>
      <c r="G19" s="651"/>
      <c r="H19" s="651"/>
      <c r="I19" s="651"/>
      <c r="J19" s="651"/>
      <c r="K19" s="651"/>
    </row>
    <row r="20" spans="1:11">
      <c r="A20" s="650"/>
      <c r="B20" s="172">
        <v>2</v>
      </c>
      <c r="C20" t="s">
        <v>261</v>
      </c>
      <c r="D20" s="170"/>
      <c r="E20" s="652" t="s">
        <v>270</v>
      </c>
      <c r="F20" s="652"/>
    </row>
    <row r="21" spans="1:11">
      <c r="A21" s="650"/>
      <c r="B21" s="172" t="s">
        <v>257</v>
      </c>
      <c r="C21" t="s">
        <v>261</v>
      </c>
    </row>
    <row r="22" spans="1:11">
      <c r="A22" s="650"/>
      <c r="B22" s="172" t="s">
        <v>257</v>
      </c>
      <c r="C22" t="s">
        <v>261</v>
      </c>
    </row>
    <row r="23" spans="1:11">
      <c r="A23" s="650"/>
      <c r="B23" s="172" t="s">
        <v>257</v>
      </c>
      <c r="C23" t="s">
        <v>261</v>
      </c>
    </row>
    <row r="24" spans="1:11">
      <c r="A24" s="650"/>
      <c r="B24" s="172">
        <v>1</v>
      </c>
      <c r="C24" t="s">
        <v>261</v>
      </c>
    </row>
    <row r="25" spans="1:11">
      <c r="A25" s="650"/>
      <c r="B25" s="172">
        <v>2</v>
      </c>
      <c r="C25" t="s">
        <v>261</v>
      </c>
    </row>
    <row r="26" spans="1:11">
      <c r="A26" s="650"/>
      <c r="B26" s="172">
        <v>3</v>
      </c>
      <c r="C26" t="s">
        <v>261</v>
      </c>
    </row>
    <row r="27" spans="1:11">
      <c r="A27" s="650"/>
      <c r="B27" s="172" t="s">
        <v>257</v>
      </c>
      <c r="C27" t="s">
        <v>261</v>
      </c>
    </row>
    <row r="28" spans="1:11">
      <c r="A28" s="650"/>
      <c r="B28" s="172" t="s">
        <v>257</v>
      </c>
      <c r="C28" t="s">
        <v>261</v>
      </c>
    </row>
    <row r="29" spans="1:11">
      <c r="A29" s="650"/>
      <c r="B29" s="172" t="s">
        <v>257</v>
      </c>
      <c r="C29" t="s">
        <v>259</v>
      </c>
    </row>
    <row r="30" spans="1:11">
      <c r="A30" s="650"/>
      <c r="B30" s="172">
        <v>2</v>
      </c>
      <c r="C30" t="s">
        <v>260</v>
      </c>
    </row>
    <row r="31" spans="1:11">
      <c r="A31" s="650"/>
      <c r="B31" s="172">
        <v>3</v>
      </c>
      <c r="C31" t="s">
        <v>261</v>
      </c>
    </row>
    <row r="32" spans="1:11">
      <c r="A32" s="650"/>
      <c r="B32" s="172">
        <v>4</v>
      </c>
      <c r="C32" t="s">
        <v>259</v>
      </c>
    </row>
    <row r="33" spans="1:3">
      <c r="A33" s="650"/>
      <c r="B33" s="172" t="s">
        <v>257</v>
      </c>
      <c r="C33" t="s">
        <v>260</v>
      </c>
    </row>
    <row r="34" spans="1:3">
      <c r="A34" s="650"/>
      <c r="B34" s="172">
        <v>1</v>
      </c>
      <c r="C34" t="s">
        <v>261</v>
      </c>
    </row>
    <row r="35" spans="1:3">
      <c r="A35" s="650"/>
      <c r="B35" s="172">
        <v>2</v>
      </c>
      <c r="C35" t="s">
        <v>259</v>
      </c>
    </row>
    <row r="36" spans="1:3">
      <c r="A36" s="650"/>
      <c r="B36" s="172" t="s">
        <v>257</v>
      </c>
      <c r="C36" t="s">
        <v>260</v>
      </c>
    </row>
    <row r="37" spans="1:3">
      <c r="A37" s="650"/>
      <c r="B37" s="172" t="s">
        <v>257</v>
      </c>
      <c r="C37" t="s">
        <v>261</v>
      </c>
    </row>
    <row r="38" spans="1:3">
      <c r="A38" s="650"/>
      <c r="B38" s="172" t="s">
        <v>257</v>
      </c>
      <c r="C38" t="s">
        <v>259</v>
      </c>
    </row>
    <row r="39" spans="1:3">
      <c r="A39" s="650"/>
      <c r="B39" s="172">
        <v>1</v>
      </c>
      <c r="C39" t="s">
        <v>260</v>
      </c>
    </row>
    <row r="40" spans="1:3">
      <c r="A40" s="650"/>
      <c r="B40" s="172">
        <v>2</v>
      </c>
      <c r="C40" t="s">
        <v>261</v>
      </c>
    </row>
    <row r="41" spans="1:3">
      <c r="A41" s="650"/>
      <c r="B41" s="172">
        <v>3</v>
      </c>
      <c r="C41" t="s">
        <v>259</v>
      </c>
    </row>
    <row r="42" spans="1:3">
      <c r="A42" s="650"/>
      <c r="B42" s="172" t="s">
        <v>257</v>
      </c>
      <c r="C42" t="s">
        <v>260</v>
      </c>
    </row>
    <row r="43" spans="1:3">
      <c r="A43" s="650"/>
      <c r="B43" s="172" t="s">
        <v>257</v>
      </c>
      <c r="C43" t="s">
        <v>261</v>
      </c>
    </row>
    <row r="44" spans="1:3">
      <c r="A44" s="650"/>
      <c r="B44" s="172" t="s">
        <v>257</v>
      </c>
      <c r="C44" t="s">
        <v>259</v>
      </c>
    </row>
    <row r="45" spans="1:3">
      <c r="A45" s="650"/>
      <c r="B45" s="172">
        <v>2</v>
      </c>
      <c r="C45" t="s">
        <v>260</v>
      </c>
    </row>
    <row r="46" spans="1:3">
      <c r="A46" s="650"/>
      <c r="B46" s="172">
        <v>3</v>
      </c>
      <c r="C46" t="s">
        <v>261</v>
      </c>
    </row>
    <row r="47" spans="1:3">
      <c r="A47" s="650"/>
      <c r="B47" s="172">
        <v>4</v>
      </c>
      <c r="C47" t="s">
        <v>259</v>
      </c>
    </row>
    <row r="48" spans="1:3">
      <c r="A48" s="650"/>
      <c r="B48" s="172" t="s">
        <v>257</v>
      </c>
      <c r="C48" t="s">
        <v>260</v>
      </c>
    </row>
    <row r="49" spans="1:3">
      <c r="A49" s="650"/>
      <c r="B49" s="172">
        <v>1</v>
      </c>
      <c r="C49" t="s">
        <v>261</v>
      </c>
    </row>
    <row r="50" spans="1:3">
      <c r="A50" s="650"/>
      <c r="B50" s="172">
        <v>2</v>
      </c>
      <c r="C50" t="s">
        <v>259</v>
      </c>
    </row>
    <row r="51" spans="1:3">
      <c r="A51" s="650"/>
      <c r="B51" s="172" t="s">
        <v>257</v>
      </c>
      <c r="C51" t="s">
        <v>260</v>
      </c>
    </row>
    <row r="52" spans="1:3">
      <c r="A52" s="650"/>
      <c r="B52" s="172" t="s">
        <v>257</v>
      </c>
      <c r="C52" t="s">
        <v>261</v>
      </c>
    </row>
    <row r="53" spans="1:3">
      <c r="A53" s="650"/>
      <c r="B53" s="172" t="s">
        <v>257</v>
      </c>
      <c r="C53" t="s">
        <v>259</v>
      </c>
    </row>
    <row r="54" spans="1:3">
      <c r="A54" s="650"/>
      <c r="B54" s="172">
        <v>1</v>
      </c>
      <c r="C54" t="s">
        <v>260</v>
      </c>
    </row>
    <row r="55" spans="1:3">
      <c r="A55" s="650"/>
      <c r="B55" s="172">
        <v>2</v>
      </c>
      <c r="C55" t="s">
        <v>261</v>
      </c>
    </row>
    <row r="56" spans="1:3">
      <c r="A56" s="650"/>
      <c r="B56" s="172">
        <v>3</v>
      </c>
      <c r="C56" t="s">
        <v>259</v>
      </c>
    </row>
    <row r="57" spans="1:3">
      <c r="A57" s="650"/>
      <c r="B57" s="172" t="s">
        <v>257</v>
      </c>
      <c r="C57" t="s">
        <v>260</v>
      </c>
    </row>
    <row r="58" spans="1:3">
      <c r="A58" s="650"/>
      <c r="B58" s="172" t="s">
        <v>257</v>
      </c>
      <c r="C58" t="s">
        <v>261</v>
      </c>
    </row>
    <row r="59" spans="1:3">
      <c r="A59" s="650"/>
      <c r="B59" s="172" t="s">
        <v>257</v>
      </c>
      <c r="C59" t="s">
        <v>259</v>
      </c>
    </row>
    <row r="60" spans="1:3">
      <c r="A60" s="650"/>
      <c r="B60" s="172">
        <v>2</v>
      </c>
      <c r="C60" t="s">
        <v>260</v>
      </c>
    </row>
    <row r="61" spans="1:3">
      <c r="A61" s="650"/>
      <c r="B61" s="172">
        <v>3</v>
      </c>
      <c r="C61" t="s">
        <v>261</v>
      </c>
    </row>
    <row r="62" spans="1:3">
      <c r="A62" s="650"/>
      <c r="B62" s="172">
        <v>4</v>
      </c>
      <c r="C62" t="s">
        <v>259</v>
      </c>
    </row>
    <row r="63" spans="1:3" ht="15.75" thickBot="1">
      <c r="A63" s="650"/>
      <c r="B63" s="174" t="s">
        <v>257</v>
      </c>
      <c r="C63" t="s">
        <v>260</v>
      </c>
    </row>
    <row r="64" spans="1:3">
      <c r="B64" s="172" t="s">
        <v>257</v>
      </c>
      <c r="C64" t="s">
        <v>261</v>
      </c>
    </row>
    <row r="65" spans="2:3">
      <c r="B65" s="172" t="s">
        <v>257</v>
      </c>
      <c r="C65" t="s">
        <v>259</v>
      </c>
    </row>
    <row r="66" spans="2:3">
      <c r="B66" s="172" t="s">
        <v>257</v>
      </c>
      <c r="C66" t="s">
        <v>260</v>
      </c>
    </row>
    <row r="67" spans="2:3">
      <c r="B67" s="172">
        <v>5</v>
      </c>
      <c r="C67" t="s">
        <v>261</v>
      </c>
    </row>
    <row r="68" spans="2:3">
      <c r="B68" s="172">
        <v>6</v>
      </c>
      <c r="C68" t="s">
        <v>259</v>
      </c>
    </row>
    <row r="69" spans="2:3">
      <c r="B69" s="172">
        <v>7</v>
      </c>
      <c r="C69" t="s">
        <v>260</v>
      </c>
    </row>
    <row r="70" spans="2:3" ht="15.75" thickBot="1">
      <c r="B70" s="174" t="s">
        <v>257</v>
      </c>
      <c r="C70" t="s">
        <v>261</v>
      </c>
    </row>
    <row r="71" spans="2:3">
      <c r="B71" s="172" t="s">
        <v>257</v>
      </c>
      <c r="C71" t="s">
        <v>259</v>
      </c>
    </row>
    <row r="72" spans="2:3">
      <c r="B72" s="172" t="s">
        <v>257</v>
      </c>
      <c r="C72" t="s">
        <v>260</v>
      </c>
    </row>
    <row r="73" spans="2:3">
      <c r="B73" s="172" t="s">
        <v>257</v>
      </c>
      <c r="C73" t="s">
        <v>261</v>
      </c>
    </row>
    <row r="74" spans="2:3">
      <c r="B74" s="172">
        <v>8</v>
      </c>
      <c r="C74" t="s">
        <v>259</v>
      </c>
    </row>
    <row r="75" spans="2:3">
      <c r="B75" s="172">
        <v>9</v>
      </c>
      <c r="C75" t="s">
        <v>260</v>
      </c>
    </row>
    <row r="76" spans="2:3">
      <c r="B76" s="172">
        <v>10</v>
      </c>
      <c r="C76" t="s">
        <v>261</v>
      </c>
    </row>
    <row r="77" spans="2:3" ht="15.75" thickBot="1">
      <c r="B77" s="174" t="s">
        <v>257</v>
      </c>
      <c r="C77" t="s">
        <v>259</v>
      </c>
    </row>
    <row r="78" spans="2:3">
      <c r="B78" s="172" t="s">
        <v>257</v>
      </c>
      <c r="C78" t="s">
        <v>260</v>
      </c>
    </row>
    <row r="79" spans="2:3">
      <c r="B79" s="172" t="s">
        <v>257</v>
      </c>
      <c r="C79" t="s">
        <v>261</v>
      </c>
    </row>
    <row r="80" spans="2:3">
      <c r="B80" s="172" t="s">
        <v>257</v>
      </c>
      <c r="C80" t="s">
        <v>259</v>
      </c>
    </row>
    <row r="81" spans="2:3">
      <c r="B81" s="172">
        <v>11</v>
      </c>
      <c r="C81" t="s">
        <v>260</v>
      </c>
    </row>
    <row r="82" spans="2:3">
      <c r="B82" s="172">
        <v>12</v>
      </c>
      <c r="C82" t="s">
        <v>261</v>
      </c>
    </row>
    <row r="83" spans="2:3">
      <c r="B83" s="172">
        <v>13</v>
      </c>
      <c r="C83" t="s">
        <v>259</v>
      </c>
    </row>
    <row r="84" spans="2:3" ht="15.75" thickBot="1">
      <c r="B84" s="174" t="s">
        <v>257</v>
      </c>
      <c r="C84" t="s">
        <v>260</v>
      </c>
    </row>
    <row r="85" spans="2:3">
      <c r="B85" s="172" t="s">
        <v>257</v>
      </c>
      <c r="C85" t="s">
        <v>261</v>
      </c>
    </row>
    <row r="86" spans="2:3">
      <c r="B86" s="172" t="s">
        <v>257</v>
      </c>
      <c r="C86" t="s">
        <v>259</v>
      </c>
    </row>
    <row r="87" spans="2:3">
      <c r="B87" s="172" t="s">
        <v>257</v>
      </c>
      <c r="C87" t="s">
        <v>260</v>
      </c>
    </row>
    <row r="88" spans="2:3">
      <c r="B88" s="172">
        <v>14</v>
      </c>
      <c r="C88" t="s">
        <v>261</v>
      </c>
    </row>
    <row r="89" spans="2:3">
      <c r="B89" s="172">
        <v>15</v>
      </c>
      <c r="C89" t="s">
        <v>259</v>
      </c>
    </row>
    <row r="90" spans="2:3">
      <c r="B90" s="172">
        <v>16</v>
      </c>
      <c r="C90" t="s">
        <v>260</v>
      </c>
    </row>
    <row r="91" spans="2:3" ht="15.75" thickBot="1">
      <c r="B91" s="174" t="s">
        <v>257</v>
      </c>
      <c r="C91" t="s">
        <v>261</v>
      </c>
    </row>
    <row r="92" spans="2:3">
      <c r="B92" s="172" t="s">
        <v>257</v>
      </c>
      <c r="C92" t="s">
        <v>259</v>
      </c>
    </row>
    <row r="93" spans="2:3">
      <c r="B93" s="172" t="s">
        <v>257</v>
      </c>
      <c r="C93" t="s">
        <v>260</v>
      </c>
    </row>
    <row r="94" spans="2:3">
      <c r="B94" s="172" t="s">
        <v>257</v>
      </c>
      <c r="C94" t="s">
        <v>261</v>
      </c>
    </row>
    <row r="95" spans="2:3">
      <c r="B95" s="172">
        <v>17</v>
      </c>
      <c r="C95" t="s">
        <v>259</v>
      </c>
    </row>
    <row r="96" spans="2:3">
      <c r="B96" s="172">
        <v>18</v>
      </c>
      <c r="C96" t="s">
        <v>260</v>
      </c>
    </row>
    <row r="97" spans="2:3">
      <c r="B97" s="172">
        <v>19</v>
      </c>
      <c r="C97" t="s">
        <v>261</v>
      </c>
    </row>
    <row r="98" spans="2:3" ht="15.75" thickBot="1">
      <c r="B98" s="174" t="s">
        <v>257</v>
      </c>
      <c r="C98" t="s">
        <v>259</v>
      </c>
    </row>
    <row r="99" spans="2:3">
      <c r="B99" s="172" t="s">
        <v>257</v>
      </c>
      <c r="C99" t="s">
        <v>260</v>
      </c>
    </row>
    <row r="100" spans="2:3">
      <c r="B100" s="172" t="s">
        <v>257</v>
      </c>
      <c r="C100" t="s">
        <v>261</v>
      </c>
    </row>
    <row r="101" spans="2:3">
      <c r="B101" s="172" t="s">
        <v>257</v>
      </c>
      <c r="C101" t="s">
        <v>259</v>
      </c>
    </row>
    <row r="102" spans="2:3">
      <c r="B102" s="172">
        <v>20</v>
      </c>
      <c r="C102" t="s">
        <v>260</v>
      </c>
    </row>
    <row r="103" spans="2:3">
      <c r="B103" s="172">
        <v>21</v>
      </c>
      <c r="C103" t="s">
        <v>261</v>
      </c>
    </row>
    <row r="104" spans="2:3">
      <c r="B104" s="172">
        <v>22</v>
      </c>
      <c r="C104" t="s">
        <v>259</v>
      </c>
    </row>
    <row r="105" spans="2:3" ht="15.75" thickBot="1">
      <c r="B105" s="174" t="s">
        <v>257</v>
      </c>
      <c r="C105" t="s">
        <v>260</v>
      </c>
    </row>
    <row r="106" spans="2:3">
      <c r="B106" s="172" t="s">
        <v>257</v>
      </c>
      <c r="C106" t="s">
        <v>261</v>
      </c>
    </row>
    <row r="107" spans="2:3">
      <c r="B107" s="172" t="s">
        <v>257</v>
      </c>
      <c r="C107" t="s">
        <v>259</v>
      </c>
    </row>
    <row r="108" spans="2:3">
      <c r="B108" s="172" t="s">
        <v>257</v>
      </c>
      <c r="C108" t="s">
        <v>260</v>
      </c>
    </row>
    <row r="109" spans="2:3">
      <c r="B109" s="172">
        <v>23</v>
      </c>
      <c r="C109" t="s">
        <v>261</v>
      </c>
    </row>
    <row r="110" spans="2:3">
      <c r="B110" s="172">
        <v>24</v>
      </c>
      <c r="C110" t="s">
        <v>259</v>
      </c>
    </row>
    <row r="111" spans="2:3">
      <c r="B111" s="172">
        <v>25</v>
      </c>
      <c r="C111" t="s">
        <v>260</v>
      </c>
    </row>
    <row r="112" spans="2:3" ht="15.75" thickBot="1">
      <c r="B112" s="174" t="s">
        <v>257</v>
      </c>
      <c r="C112" t="s">
        <v>261</v>
      </c>
    </row>
    <row r="113" spans="2:3">
      <c r="B113" s="172" t="s">
        <v>257</v>
      </c>
      <c r="C113" t="s">
        <v>259</v>
      </c>
    </row>
    <row r="114" spans="2:3">
      <c r="B114" s="172" t="s">
        <v>257</v>
      </c>
      <c r="C114" t="s">
        <v>260</v>
      </c>
    </row>
    <row r="115" spans="2:3">
      <c r="B115" s="172" t="s">
        <v>257</v>
      </c>
      <c r="C115" t="s">
        <v>261</v>
      </c>
    </row>
    <row r="116" spans="2:3">
      <c r="B116" s="172">
        <v>26</v>
      </c>
      <c r="C116" t="s">
        <v>259</v>
      </c>
    </row>
    <row r="117" spans="2:3">
      <c r="B117" s="172">
        <v>27</v>
      </c>
      <c r="C117" t="s">
        <v>260</v>
      </c>
    </row>
    <row r="118" spans="2:3">
      <c r="B118" s="172">
        <v>28</v>
      </c>
      <c r="C118" t="s">
        <v>261</v>
      </c>
    </row>
    <row r="119" spans="2:3" ht="15.75" thickBot="1">
      <c r="B119" s="174" t="s">
        <v>257</v>
      </c>
      <c r="C119" t="s">
        <v>259</v>
      </c>
    </row>
    <row r="120" spans="2:3">
      <c r="B120" s="172" t="s">
        <v>257</v>
      </c>
      <c r="C120" t="s">
        <v>260</v>
      </c>
    </row>
    <row r="121" spans="2:3">
      <c r="B121" s="172" t="s">
        <v>257</v>
      </c>
      <c r="C121" t="s">
        <v>261</v>
      </c>
    </row>
    <row r="122" spans="2:3">
      <c r="B122" s="172" t="s">
        <v>257</v>
      </c>
      <c r="C122" t="s">
        <v>259</v>
      </c>
    </row>
    <row r="123" spans="2:3">
      <c r="B123" s="172">
        <v>29</v>
      </c>
      <c r="C123" t="s">
        <v>260</v>
      </c>
    </row>
    <row r="124" spans="2:3">
      <c r="B124" s="172">
        <v>30</v>
      </c>
      <c r="C124" t="s">
        <v>261</v>
      </c>
    </row>
    <row r="125" spans="2:3">
      <c r="B125" s="172">
        <v>31</v>
      </c>
      <c r="C125" t="s">
        <v>259</v>
      </c>
    </row>
    <row r="126" spans="2:3" ht="15.75" thickBot="1">
      <c r="B126" s="174" t="s">
        <v>257</v>
      </c>
      <c r="C126" t="s">
        <v>260</v>
      </c>
    </row>
    <row r="127" spans="2:3">
      <c r="B127" s="172" t="s">
        <v>257</v>
      </c>
      <c r="C127" t="s">
        <v>261</v>
      </c>
    </row>
    <row r="128" spans="2:3">
      <c r="B128" s="172" t="s">
        <v>257</v>
      </c>
      <c r="C128" t="s">
        <v>259</v>
      </c>
    </row>
    <row r="129" spans="2:3">
      <c r="B129" s="172" t="s">
        <v>257</v>
      </c>
      <c r="C129" t="s">
        <v>260</v>
      </c>
    </row>
    <row r="130" spans="2:3">
      <c r="B130" s="172">
        <v>32</v>
      </c>
      <c r="C130" t="s">
        <v>261</v>
      </c>
    </row>
    <row r="131" spans="2:3">
      <c r="B131" s="172">
        <v>33</v>
      </c>
      <c r="C131" t="s">
        <v>259</v>
      </c>
    </row>
    <row r="132" spans="2:3">
      <c r="B132" s="172">
        <v>34</v>
      </c>
      <c r="C132" t="s">
        <v>260</v>
      </c>
    </row>
    <row r="133" spans="2:3" ht="15.75" thickBot="1">
      <c r="B133" s="174" t="s">
        <v>257</v>
      </c>
      <c r="C133" t="s">
        <v>261</v>
      </c>
    </row>
    <row r="134" spans="2:3">
      <c r="B134" s="172" t="s">
        <v>257</v>
      </c>
      <c r="C134" t="s">
        <v>259</v>
      </c>
    </row>
    <row r="135" spans="2:3">
      <c r="B135" s="172" t="s">
        <v>257</v>
      </c>
      <c r="C135" t="s">
        <v>260</v>
      </c>
    </row>
    <row r="136" spans="2:3">
      <c r="B136" s="172" t="s">
        <v>257</v>
      </c>
      <c r="C136" t="s">
        <v>261</v>
      </c>
    </row>
    <row r="137" spans="2:3">
      <c r="B137" s="172">
        <v>35</v>
      </c>
      <c r="C137" t="s">
        <v>259</v>
      </c>
    </row>
    <row r="138" spans="2:3">
      <c r="B138" s="172">
        <v>36</v>
      </c>
      <c r="C138" t="s">
        <v>260</v>
      </c>
    </row>
    <row r="139" spans="2:3">
      <c r="B139" s="172">
        <v>37</v>
      </c>
      <c r="C139" t="s">
        <v>261</v>
      </c>
    </row>
    <row r="140" spans="2:3" ht="15.75" thickBot="1">
      <c r="B140" s="174" t="s">
        <v>257</v>
      </c>
      <c r="C140" t="s">
        <v>259</v>
      </c>
    </row>
    <row r="141" spans="2:3">
      <c r="B141" s="172" t="s">
        <v>257</v>
      </c>
      <c r="C141" t="s">
        <v>260</v>
      </c>
    </row>
    <row r="142" spans="2:3">
      <c r="B142" s="172" t="s">
        <v>257</v>
      </c>
      <c r="C142" t="s">
        <v>261</v>
      </c>
    </row>
    <row r="143" spans="2:3">
      <c r="B143" s="172" t="s">
        <v>257</v>
      </c>
      <c r="C143" t="s">
        <v>259</v>
      </c>
    </row>
    <row r="144" spans="2:3">
      <c r="B144" s="172">
        <v>38</v>
      </c>
      <c r="C144" t="s">
        <v>260</v>
      </c>
    </row>
    <row r="145" spans="2:3">
      <c r="B145" s="172">
        <v>39</v>
      </c>
      <c r="C145" t="s">
        <v>261</v>
      </c>
    </row>
    <row r="146" spans="2:3">
      <c r="B146" s="172">
        <v>40</v>
      </c>
      <c r="C146" t="s">
        <v>259</v>
      </c>
    </row>
    <row r="147" spans="2:3" ht="15.75" thickBot="1">
      <c r="B147" s="174" t="s">
        <v>257</v>
      </c>
      <c r="C147" t="s">
        <v>260</v>
      </c>
    </row>
    <row r="148" spans="2:3">
      <c r="B148" s="172" t="s">
        <v>257</v>
      </c>
      <c r="C148" t="s">
        <v>261</v>
      </c>
    </row>
    <row r="149" spans="2:3">
      <c r="B149" s="172" t="s">
        <v>257</v>
      </c>
      <c r="C149" t="s">
        <v>259</v>
      </c>
    </row>
    <row r="150" spans="2:3">
      <c r="B150" s="172" t="s">
        <v>257</v>
      </c>
      <c r="C150" t="s">
        <v>260</v>
      </c>
    </row>
    <row r="151" spans="2:3">
      <c r="B151" s="172">
        <v>41</v>
      </c>
      <c r="C151" t="s">
        <v>261</v>
      </c>
    </row>
    <row r="152" spans="2:3">
      <c r="B152" s="172">
        <v>42</v>
      </c>
      <c r="C152" t="s">
        <v>259</v>
      </c>
    </row>
    <row r="153" spans="2:3">
      <c r="B153" s="172">
        <v>43</v>
      </c>
      <c r="C153" t="s">
        <v>260</v>
      </c>
    </row>
    <row r="154" spans="2:3" ht="15.75" thickBot="1">
      <c r="B154" s="174" t="s">
        <v>257</v>
      </c>
      <c r="C154" t="s">
        <v>261</v>
      </c>
    </row>
    <row r="155" spans="2:3">
      <c r="B155" s="172" t="s">
        <v>257</v>
      </c>
      <c r="C155" t="s">
        <v>259</v>
      </c>
    </row>
    <row r="156" spans="2:3">
      <c r="B156" s="172" t="s">
        <v>257</v>
      </c>
      <c r="C156" t="s">
        <v>260</v>
      </c>
    </row>
    <row r="157" spans="2:3">
      <c r="B157" s="172" t="s">
        <v>257</v>
      </c>
      <c r="C157" t="s">
        <v>261</v>
      </c>
    </row>
    <row r="158" spans="2:3">
      <c r="B158" s="172">
        <v>44</v>
      </c>
      <c r="C158" t="s">
        <v>259</v>
      </c>
    </row>
    <row r="159" spans="2:3">
      <c r="B159" s="172">
        <v>45</v>
      </c>
      <c r="C159" t="s">
        <v>260</v>
      </c>
    </row>
    <row r="160" spans="2:3">
      <c r="B160" s="172">
        <v>46</v>
      </c>
      <c r="C160" t="s">
        <v>261</v>
      </c>
    </row>
    <row r="161" spans="2:3" ht="15.75" thickBot="1">
      <c r="B161" s="174" t="s">
        <v>257</v>
      </c>
      <c r="C161" t="s">
        <v>259</v>
      </c>
    </row>
    <row r="162" spans="2:3">
      <c r="B162" s="172" t="s">
        <v>257</v>
      </c>
      <c r="C162" t="s">
        <v>260</v>
      </c>
    </row>
    <row r="163" spans="2:3">
      <c r="B163" s="172" t="s">
        <v>257</v>
      </c>
      <c r="C163" t="s">
        <v>261</v>
      </c>
    </row>
    <row r="164" spans="2:3">
      <c r="B164" s="172" t="s">
        <v>257</v>
      </c>
      <c r="C164" t="s">
        <v>259</v>
      </c>
    </row>
    <row r="165" spans="2:3">
      <c r="B165" s="172">
        <v>47</v>
      </c>
      <c r="C165" t="s">
        <v>260</v>
      </c>
    </row>
    <row r="166" spans="2:3">
      <c r="B166" s="172">
        <v>48</v>
      </c>
      <c r="C166" t="s">
        <v>261</v>
      </c>
    </row>
    <row r="167" spans="2:3">
      <c r="B167" s="172">
        <v>49</v>
      </c>
      <c r="C167" t="s">
        <v>259</v>
      </c>
    </row>
    <row r="168" spans="2:3" ht="15.75" thickBot="1">
      <c r="B168" s="174" t="s">
        <v>257</v>
      </c>
      <c r="C168" t="s">
        <v>260</v>
      </c>
    </row>
    <row r="169" spans="2:3">
      <c r="B169" s="172" t="s">
        <v>257</v>
      </c>
      <c r="C169" t="s">
        <v>261</v>
      </c>
    </row>
    <row r="170" spans="2:3">
      <c r="B170" s="172" t="s">
        <v>257</v>
      </c>
      <c r="C170" t="s">
        <v>259</v>
      </c>
    </row>
    <row r="171" spans="2:3">
      <c r="B171" s="172" t="s">
        <v>257</v>
      </c>
      <c r="C171" t="s">
        <v>260</v>
      </c>
    </row>
    <row r="172" spans="2:3">
      <c r="B172" s="172">
        <v>50</v>
      </c>
      <c r="C172" t="s">
        <v>261</v>
      </c>
    </row>
    <row r="173" spans="2:3">
      <c r="B173" s="172">
        <v>51</v>
      </c>
      <c r="C173" t="s">
        <v>259</v>
      </c>
    </row>
    <row r="174" spans="2:3">
      <c r="B174" s="172">
        <v>52</v>
      </c>
      <c r="C174" t="s">
        <v>260</v>
      </c>
    </row>
    <row r="175" spans="2:3" ht="15.75" thickBot="1">
      <c r="B175" s="174" t="s">
        <v>257</v>
      </c>
      <c r="C175" t="s">
        <v>261</v>
      </c>
    </row>
    <row r="176" spans="2:3">
      <c r="B176" s="172" t="s">
        <v>257</v>
      </c>
      <c r="C176" t="s">
        <v>259</v>
      </c>
    </row>
    <row r="177" spans="2:3">
      <c r="B177" s="172" t="s">
        <v>257</v>
      </c>
      <c r="C177" t="s">
        <v>260</v>
      </c>
    </row>
    <row r="178" spans="2:3">
      <c r="B178" s="172" t="s">
        <v>257</v>
      </c>
      <c r="C178" t="s">
        <v>261</v>
      </c>
    </row>
    <row r="179" spans="2:3">
      <c r="B179" s="172">
        <v>53</v>
      </c>
      <c r="C179" t="s">
        <v>259</v>
      </c>
    </row>
    <row r="180" spans="2:3">
      <c r="B180" s="172">
        <v>54</v>
      </c>
      <c r="C180" t="s">
        <v>260</v>
      </c>
    </row>
    <row r="181" spans="2:3">
      <c r="B181" s="172">
        <v>55</v>
      </c>
      <c r="C181" t="s">
        <v>261</v>
      </c>
    </row>
    <row r="182" spans="2:3" ht="15.75" thickBot="1">
      <c r="B182" s="174" t="s">
        <v>257</v>
      </c>
      <c r="C182" t="s">
        <v>259</v>
      </c>
    </row>
    <row r="183" spans="2:3">
      <c r="B183" s="172" t="s">
        <v>257</v>
      </c>
      <c r="C183" t="s">
        <v>260</v>
      </c>
    </row>
    <row r="184" spans="2:3">
      <c r="B184" s="172" t="s">
        <v>257</v>
      </c>
      <c r="C184" t="s">
        <v>261</v>
      </c>
    </row>
    <row r="185" spans="2:3">
      <c r="B185" s="172" t="s">
        <v>257</v>
      </c>
      <c r="C185" t="s">
        <v>259</v>
      </c>
    </row>
    <row r="186" spans="2:3">
      <c r="B186" s="172">
        <v>56</v>
      </c>
      <c r="C186" t="s">
        <v>260</v>
      </c>
    </row>
    <row r="187" spans="2:3">
      <c r="B187" s="172">
        <v>57</v>
      </c>
      <c r="C187" t="s">
        <v>261</v>
      </c>
    </row>
    <row r="188" spans="2:3">
      <c r="B188" s="172">
        <v>58</v>
      </c>
      <c r="C188" t="s">
        <v>259</v>
      </c>
    </row>
    <row r="189" spans="2:3" ht="15.75" thickBot="1">
      <c r="B189" s="174" t="s">
        <v>257</v>
      </c>
      <c r="C189" t="s">
        <v>260</v>
      </c>
    </row>
    <row r="190" spans="2:3">
      <c r="B190" s="172" t="s">
        <v>257</v>
      </c>
      <c r="C190" t="s">
        <v>261</v>
      </c>
    </row>
    <row r="191" spans="2:3">
      <c r="B191" s="172" t="s">
        <v>257</v>
      </c>
      <c r="C191" t="s">
        <v>259</v>
      </c>
    </row>
    <row r="192" spans="2:3">
      <c r="B192" s="172" t="s">
        <v>257</v>
      </c>
      <c r="C192" t="s">
        <v>260</v>
      </c>
    </row>
    <row r="193" spans="2:3">
      <c r="B193" s="172">
        <v>59</v>
      </c>
      <c r="C193" t="s">
        <v>261</v>
      </c>
    </row>
    <row r="194" spans="2:3">
      <c r="B194" s="172">
        <v>60</v>
      </c>
      <c r="C194" t="s">
        <v>259</v>
      </c>
    </row>
    <row r="195" spans="2:3">
      <c r="B195" s="172">
        <v>61</v>
      </c>
      <c r="C195" t="s">
        <v>260</v>
      </c>
    </row>
    <row r="196" spans="2:3" ht="15.75" thickBot="1">
      <c r="B196" s="174" t="s">
        <v>257</v>
      </c>
      <c r="C196" t="s">
        <v>261</v>
      </c>
    </row>
    <row r="197" spans="2:3">
      <c r="B197" s="172" t="s">
        <v>257</v>
      </c>
      <c r="C197" t="s">
        <v>259</v>
      </c>
    </row>
    <row r="198" spans="2:3">
      <c r="B198" s="172" t="s">
        <v>257</v>
      </c>
      <c r="C198" t="s">
        <v>260</v>
      </c>
    </row>
    <row r="199" spans="2:3">
      <c r="B199" s="172" t="s">
        <v>257</v>
      </c>
      <c r="C199" t="s">
        <v>261</v>
      </c>
    </row>
    <row r="200" spans="2:3">
      <c r="B200" s="172">
        <v>62</v>
      </c>
      <c r="C200" t="s">
        <v>259</v>
      </c>
    </row>
    <row r="201" spans="2:3">
      <c r="B201" s="172">
        <v>63</v>
      </c>
      <c r="C201" t="s">
        <v>260</v>
      </c>
    </row>
    <row r="202" spans="2:3">
      <c r="B202" s="172">
        <v>64</v>
      </c>
      <c r="C202" t="s">
        <v>261</v>
      </c>
    </row>
    <row r="203" spans="2:3" ht="15.75" thickBot="1">
      <c r="B203" s="174" t="s">
        <v>257</v>
      </c>
      <c r="C203" t="s">
        <v>259</v>
      </c>
    </row>
    <row r="204" spans="2:3">
      <c r="B204" s="172" t="s">
        <v>257</v>
      </c>
      <c r="C204" t="s">
        <v>260</v>
      </c>
    </row>
    <row r="205" spans="2:3">
      <c r="B205" s="172" t="s">
        <v>257</v>
      </c>
      <c r="C205" t="s">
        <v>261</v>
      </c>
    </row>
    <row r="206" spans="2:3">
      <c r="B206" s="172" t="s">
        <v>257</v>
      </c>
      <c r="C206" t="s">
        <v>259</v>
      </c>
    </row>
    <row r="207" spans="2:3">
      <c r="B207" s="172">
        <v>65</v>
      </c>
      <c r="C207" t="s">
        <v>260</v>
      </c>
    </row>
    <row r="208" spans="2:3">
      <c r="B208" s="172">
        <v>66</v>
      </c>
      <c r="C208" t="s">
        <v>261</v>
      </c>
    </row>
    <row r="209" spans="2:3">
      <c r="B209" s="172">
        <v>67</v>
      </c>
      <c r="C209" t="s">
        <v>259</v>
      </c>
    </row>
    <row r="210" spans="2:3" ht="15.75" thickBot="1">
      <c r="B210" s="174" t="s">
        <v>257</v>
      </c>
      <c r="C210" t="s">
        <v>260</v>
      </c>
    </row>
    <row r="211" spans="2:3">
      <c r="B211" s="172" t="s">
        <v>257</v>
      </c>
      <c r="C211" t="s">
        <v>261</v>
      </c>
    </row>
    <row r="212" spans="2:3">
      <c r="B212" s="172" t="s">
        <v>257</v>
      </c>
      <c r="C212" t="s">
        <v>259</v>
      </c>
    </row>
    <row r="213" spans="2:3">
      <c r="B213" s="172" t="s">
        <v>257</v>
      </c>
      <c r="C213" t="s">
        <v>260</v>
      </c>
    </row>
    <row r="214" spans="2:3">
      <c r="B214" s="172">
        <v>68</v>
      </c>
      <c r="C214" t="s">
        <v>261</v>
      </c>
    </row>
    <row r="215" spans="2:3">
      <c r="B215" s="172">
        <v>69</v>
      </c>
      <c r="C215" t="s">
        <v>259</v>
      </c>
    </row>
    <row r="216" spans="2:3">
      <c r="B216" s="172">
        <v>70</v>
      </c>
      <c r="C216" t="s">
        <v>260</v>
      </c>
    </row>
    <row r="217" spans="2:3" ht="15.75" thickBot="1">
      <c r="B217" s="174" t="s">
        <v>257</v>
      </c>
      <c r="C217" t="s">
        <v>261</v>
      </c>
    </row>
    <row r="218" spans="2:3">
      <c r="B218" s="172" t="s">
        <v>257</v>
      </c>
      <c r="C218" t="s">
        <v>259</v>
      </c>
    </row>
    <row r="219" spans="2:3">
      <c r="B219" s="172" t="s">
        <v>257</v>
      </c>
      <c r="C219" t="s">
        <v>260</v>
      </c>
    </row>
    <row r="220" spans="2:3">
      <c r="B220" s="172" t="s">
        <v>257</v>
      </c>
      <c r="C220" t="s">
        <v>261</v>
      </c>
    </row>
    <row r="221" spans="2:3">
      <c r="B221" s="172">
        <v>71</v>
      </c>
      <c r="C221" t="s">
        <v>259</v>
      </c>
    </row>
    <row r="222" spans="2:3">
      <c r="B222" s="172">
        <v>72</v>
      </c>
      <c r="C222" t="s">
        <v>260</v>
      </c>
    </row>
    <row r="223" spans="2:3">
      <c r="B223" s="172">
        <v>73</v>
      </c>
      <c r="C223" t="s">
        <v>261</v>
      </c>
    </row>
    <row r="224" spans="2:3" ht="15.75" thickBot="1">
      <c r="B224" s="174" t="s">
        <v>257</v>
      </c>
      <c r="C224" t="s">
        <v>259</v>
      </c>
    </row>
    <row r="225" spans="2:3">
      <c r="B225" s="172" t="s">
        <v>257</v>
      </c>
      <c r="C225" t="s">
        <v>260</v>
      </c>
    </row>
    <row r="226" spans="2:3">
      <c r="B226" s="172" t="s">
        <v>257</v>
      </c>
      <c r="C226" t="s">
        <v>261</v>
      </c>
    </row>
    <row r="227" spans="2:3">
      <c r="B227" s="172" t="s">
        <v>257</v>
      </c>
      <c r="C227" t="s">
        <v>259</v>
      </c>
    </row>
    <row r="228" spans="2:3">
      <c r="B228" s="172">
        <v>74</v>
      </c>
      <c r="C228" t="s">
        <v>260</v>
      </c>
    </row>
    <row r="229" spans="2:3">
      <c r="B229" s="172">
        <v>75</v>
      </c>
      <c r="C229" t="s">
        <v>261</v>
      </c>
    </row>
    <row r="230" spans="2:3">
      <c r="B230" s="172">
        <v>76</v>
      </c>
      <c r="C230" t="s">
        <v>259</v>
      </c>
    </row>
    <row r="231" spans="2:3" ht="15.75" thickBot="1">
      <c r="B231" s="174" t="s">
        <v>257</v>
      </c>
      <c r="C231" t="s">
        <v>260</v>
      </c>
    </row>
    <row r="232" spans="2:3">
      <c r="B232" s="172" t="s">
        <v>257</v>
      </c>
      <c r="C232" t="s">
        <v>261</v>
      </c>
    </row>
    <row r="233" spans="2:3">
      <c r="B233" s="172" t="s">
        <v>257</v>
      </c>
      <c r="C233" t="s">
        <v>259</v>
      </c>
    </row>
    <row r="234" spans="2:3">
      <c r="B234" s="172" t="s">
        <v>257</v>
      </c>
      <c r="C234" t="s">
        <v>260</v>
      </c>
    </row>
    <row r="235" spans="2:3">
      <c r="B235" s="172">
        <v>77</v>
      </c>
      <c r="C235" t="s">
        <v>261</v>
      </c>
    </row>
    <row r="236" spans="2:3">
      <c r="B236" s="172">
        <v>78</v>
      </c>
      <c r="C236" t="s">
        <v>259</v>
      </c>
    </row>
    <row r="237" spans="2:3">
      <c r="B237" s="172">
        <v>79</v>
      </c>
      <c r="C237" t="s">
        <v>260</v>
      </c>
    </row>
    <row r="238" spans="2:3" ht="15.75" thickBot="1">
      <c r="B238" s="174" t="s">
        <v>257</v>
      </c>
      <c r="C238" t="s">
        <v>261</v>
      </c>
    </row>
    <row r="239" spans="2:3">
      <c r="B239" s="172" t="s">
        <v>257</v>
      </c>
      <c r="C239" t="s">
        <v>259</v>
      </c>
    </row>
    <row r="240" spans="2:3">
      <c r="B240" s="172" t="s">
        <v>257</v>
      </c>
      <c r="C240" t="s">
        <v>260</v>
      </c>
    </row>
    <row r="241" spans="2:3">
      <c r="B241" s="172" t="s">
        <v>257</v>
      </c>
      <c r="C241" t="s">
        <v>261</v>
      </c>
    </row>
    <row r="242" spans="2:3">
      <c r="B242" s="172">
        <v>80</v>
      </c>
      <c r="C242" t="s">
        <v>259</v>
      </c>
    </row>
    <row r="243" spans="2:3">
      <c r="B243" s="172">
        <v>81</v>
      </c>
      <c r="C243" t="s">
        <v>260</v>
      </c>
    </row>
    <row r="244" spans="2:3">
      <c r="B244" s="172">
        <v>82</v>
      </c>
      <c r="C244" t="s">
        <v>261</v>
      </c>
    </row>
    <row r="245" spans="2:3" ht="15.75" thickBot="1">
      <c r="B245" s="174" t="s">
        <v>257</v>
      </c>
      <c r="C245" t="s">
        <v>259</v>
      </c>
    </row>
    <row r="246" spans="2:3">
      <c r="B246" s="172" t="s">
        <v>257</v>
      </c>
      <c r="C246" t="s">
        <v>260</v>
      </c>
    </row>
    <row r="247" spans="2:3">
      <c r="B247" s="172" t="s">
        <v>257</v>
      </c>
      <c r="C247" t="s">
        <v>261</v>
      </c>
    </row>
    <row r="248" spans="2:3">
      <c r="B248" s="172" t="s">
        <v>257</v>
      </c>
      <c r="C248" t="s">
        <v>259</v>
      </c>
    </row>
    <row r="249" spans="2:3">
      <c r="B249" s="172">
        <v>83</v>
      </c>
      <c r="C249" t="s">
        <v>260</v>
      </c>
    </row>
    <row r="250" spans="2:3">
      <c r="B250" s="172">
        <v>84</v>
      </c>
      <c r="C250" t="s">
        <v>261</v>
      </c>
    </row>
    <row r="251" spans="2:3">
      <c r="B251" s="172">
        <v>85</v>
      </c>
      <c r="C251" t="s">
        <v>259</v>
      </c>
    </row>
    <row r="252" spans="2:3" ht="15.75" thickBot="1">
      <c r="B252" s="174" t="s">
        <v>257</v>
      </c>
      <c r="C252" t="s">
        <v>260</v>
      </c>
    </row>
    <row r="253" spans="2:3">
      <c r="B253" s="172" t="s">
        <v>257</v>
      </c>
      <c r="C253" t="s">
        <v>261</v>
      </c>
    </row>
    <row r="254" spans="2:3">
      <c r="B254" s="172" t="s">
        <v>257</v>
      </c>
      <c r="C254" t="s">
        <v>259</v>
      </c>
    </row>
    <row r="255" spans="2:3">
      <c r="B255" s="172" t="s">
        <v>257</v>
      </c>
      <c r="C255" t="s">
        <v>260</v>
      </c>
    </row>
    <row r="256" spans="2:3">
      <c r="B256" s="172">
        <v>86</v>
      </c>
      <c r="C256" t="s">
        <v>261</v>
      </c>
    </row>
    <row r="257" spans="2:3">
      <c r="B257" s="172">
        <v>87</v>
      </c>
      <c r="C257" t="s">
        <v>259</v>
      </c>
    </row>
    <row r="258" spans="2:3">
      <c r="B258" s="172">
        <v>88</v>
      </c>
      <c r="C258" t="s">
        <v>260</v>
      </c>
    </row>
    <row r="259" spans="2:3" ht="15.75" thickBot="1">
      <c r="B259" s="174" t="s">
        <v>257</v>
      </c>
      <c r="C259" t="s">
        <v>261</v>
      </c>
    </row>
    <row r="260" spans="2:3">
      <c r="B260" s="172" t="s">
        <v>257</v>
      </c>
      <c r="C260" t="s">
        <v>259</v>
      </c>
    </row>
    <row r="261" spans="2:3">
      <c r="B261" s="172" t="s">
        <v>257</v>
      </c>
      <c r="C261" t="s">
        <v>260</v>
      </c>
    </row>
    <row r="262" spans="2:3">
      <c r="B262" s="172" t="s">
        <v>257</v>
      </c>
      <c r="C262" t="s">
        <v>261</v>
      </c>
    </row>
    <row r="263" spans="2:3">
      <c r="B263" s="172">
        <v>89</v>
      </c>
      <c r="C263" t="s">
        <v>259</v>
      </c>
    </row>
    <row r="264" spans="2:3">
      <c r="B264" s="172">
        <v>90</v>
      </c>
      <c r="C264" t="s">
        <v>260</v>
      </c>
    </row>
    <row r="265" spans="2:3">
      <c r="B265" s="172">
        <v>91</v>
      </c>
      <c r="C265" t="s">
        <v>261</v>
      </c>
    </row>
    <row r="266" spans="2:3" ht="15.75" thickBot="1">
      <c r="B266" s="174" t="s">
        <v>257</v>
      </c>
      <c r="C266" t="s">
        <v>259</v>
      </c>
    </row>
    <row r="267" spans="2:3">
      <c r="B267" s="172" t="s">
        <v>257</v>
      </c>
      <c r="C267" t="s">
        <v>260</v>
      </c>
    </row>
    <row r="268" spans="2:3">
      <c r="B268" s="172" t="s">
        <v>257</v>
      </c>
      <c r="C268" t="s">
        <v>261</v>
      </c>
    </row>
    <row r="269" spans="2:3">
      <c r="B269" s="172" t="s">
        <v>257</v>
      </c>
      <c r="C269" t="s">
        <v>259</v>
      </c>
    </row>
    <row r="270" spans="2:3">
      <c r="B270" s="172">
        <v>92</v>
      </c>
      <c r="C270" t="s">
        <v>260</v>
      </c>
    </row>
    <row r="271" spans="2:3">
      <c r="B271" s="172">
        <v>93</v>
      </c>
      <c r="C271" t="s">
        <v>261</v>
      </c>
    </row>
    <row r="272" spans="2:3">
      <c r="B272" s="172">
        <v>94</v>
      </c>
      <c r="C272" t="s">
        <v>259</v>
      </c>
    </row>
    <row r="273" spans="2:3" ht="15.75" thickBot="1">
      <c r="B273" s="174" t="s">
        <v>257</v>
      </c>
      <c r="C273" t="s">
        <v>260</v>
      </c>
    </row>
    <row r="274" spans="2:3">
      <c r="B274" s="172" t="s">
        <v>257</v>
      </c>
      <c r="C274" t="s">
        <v>261</v>
      </c>
    </row>
    <row r="275" spans="2:3">
      <c r="B275" s="172" t="s">
        <v>257</v>
      </c>
      <c r="C275" t="s">
        <v>259</v>
      </c>
    </row>
    <row r="276" spans="2:3">
      <c r="B276" s="172" t="s">
        <v>257</v>
      </c>
      <c r="C276" t="s">
        <v>260</v>
      </c>
    </row>
    <row r="277" spans="2:3">
      <c r="B277" s="172">
        <v>95</v>
      </c>
      <c r="C277" t="s">
        <v>261</v>
      </c>
    </row>
    <row r="278" spans="2:3">
      <c r="B278" s="172">
        <v>96</v>
      </c>
      <c r="C278" t="s">
        <v>259</v>
      </c>
    </row>
    <row r="279" spans="2:3">
      <c r="B279" s="172">
        <v>97</v>
      </c>
      <c r="C279" t="s">
        <v>260</v>
      </c>
    </row>
    <row r="280" spans="2:3" ht="15.75" thickBot="1">
      <c r="B280" s="174" t="s">
        <v>257</v>
      </c>
      <c r="C280" t="s">
        <v>261</v>
      </c>
    </row>
    <row r="281" spans="2:3">
      <c r="B281" s="172" t="s">
        <v>257</v>
      </c>
      <c r="C281" t="s">
        <v>259</v>
      </c>
    </row>
    <row r="282" spans="2:3">
      <c r="B282" s="172" t="s">
        <v>257</v>
      </c>
      <c r="C282" t="s">
        <v>260</v>
      </c>
    </row>
    <row r="283" spans="2:3">
      <c r="B283" s="172" t="s">
        <v>257</v>
      </c>
      <c r="C283" t="s">
        <v>261</v>
      </c>
    </row>
    <row r="284" spans="2:3">
      <c r="B284" s="172">
        <v>98</v>
      </c>
      <c r="C284" t="s">
        <v>259</v>
      </c>
    </row>
    <row r="285" spans="2:3">
      <c r="B285" s="172">
        <v>99</v>
      </c>
      <c r="C285" t="s">
        <v>260</v>
      </c>
    </row>
    <row r="286" spans="2:3">
      <c r="B286" s="172">
        <v>100</v>
      </c>
      <c r="C286" t="s">
        <v>261</v>
      </c>
    </row>
    <row r="287" spans="2:3" ht="15.75" thickBot="1">
      <c r="B287" s="174" t="s">
        <v>257</v>
      </c>
      <c r="C287" t="s">
        <v>259</v>
      </c>
    </row>
    <row r="288" spans="2:3">
      <c r="B288" s="172" t="s">
        <v>257</v>
      </c>
      <c r="C288" t="s">
        <v>260</v>
      </c>
    </row>
    <row r="289" spans="2:3">
      <c r="B289" s="172" t="s">
        <v>257</v>
      </c>
      <c r="C289" t="s">
        <v>261</v>
      </c>
    </row>
    <row r="290" spans="2:3">
      <c r="B290" s="172" t="s">
        <v>257</v>
      </c>
      <c r="C290" t="s">
        <v>259</v>
      </c>
    </row>
    <row r="291" spans="2:3">
      <c r="B291" s="172">
        <v>101</v>
      </c>
      <c r="C291" t="s">
        <v>260</v>
      </c>
    </row>
    <row r="292" spans="2:3">
      <c r="B292" s="172">
        <v>102</v>
      </c>
      <c r="C292" t="s">
        <v>261</v>
      </c>
    </row>
    <row r="293" spans="2:3">
      <c r="B293" s="172">
        <v>103</v>
      </c>
      <c r="C293" t="s">
        <v>259</v>
      </c>
    </row>
    <row r="294" spans="2:3" ht="15.75" thickBot="1">
      <c r="B294" s="174" t="s">
        <v>257</v>
      </c>
      <c r="C294" t="s">
        <v>260</v>
      </c>
    </row>
    <row r="295" spans="2:3">
      <c r="B295" s="172" t="s">
        <v>257</v>
      </c>
      <c r="C295" t="s">
        <v>261</v>
      </c>
    </row>
    <row r="296" spans="2:3">
      <c r="B296" s="172" t="s">
        <v>257</v>
      </c>
      <c r="C296" t="s">
        <v>259</v>
      </c>
    </row>
    <row r="297" spans="2:3">
      <c r="B297" s="172" t="s">
        <v>257</v>
      </c>
      <c r="C297" t="s">
        <v>260</v>
      </c>
    </row>
    <row r="298" spans="2:3">
      <c r="B298" s="172">
        <v>104</v>
      </c>
      <c r="C298" t="s">
        <v>261</v>
      </c>
    </row>
    <row r="299" spans="2:3">
      <c r="B299" s="172">
        <v>105</v>
      </c>
      <c r="C299" t="s">
        <v>259</v>
      </c>
    </row>
    <row r="300" spans="2:3">
      <c r="B300" s="172">
        <v>106</v>
      </c>
      <c r="C300" t="s">
        <v>260</v>
      </c>
    </row>
    <row r="301" spans="2:3" ht="15.75" thickBot="1">
      <c r="B301" s="174" t="s">
        <v>257</v>
      </c>
      <c r="C301" t="s">
        <v>261</v>
      </c>
    </row>
    <row r="302" spans="2:3">
      <c r="B302" s="172" t="s">
        <v>257</v>
      </c>
      <c r="C302" t="s">
        <v>259</v>
      </c>
    </row>
    <row r="303" spans="2:3">
      <c r="B303" s="172" t="s">
        <v>257</v>
      </c>
      <c r="C303" t="s">
        <v>260</v>
      </c>
    </row>
    <row r="304" spans="2:3">
      <c r="B304" s="172" t="s">
        <v>257</v>
      </c>
      <c r="C304" t="s">
        <v>261</v>
      </c>
    </row>
    <row r="305" spans="2:3">
      <c r="B305" s="172">
        <v>107</v>
      </c>
      <c r="C305" t="s">
        <v>259</v>
      </c>
    </row>
    <row r="306" spans="2:3">
      <c r="B306" s="172">
        <v>108</v>
      </c>
      <c r="C306" t="s">
        <v>260</v>
      </c>
    </row>
    <row r="307" spans="2:3">
      <c r="B307" s="172">
        <v>109</v>
      </c>
      <c r="C307" t="s">
        <v>261</v>
      </c>
    </row>
    <row r="308" spans="2:3" ht="15.75" thickBot="1">
      <c r="B308" s="174" t="s">
        <v>257</v>
      </c>
      <c r="C308" t="s">
        <v>259</v>
      </c>
    </row>
    <row r="309" spans="2:3">
      <c r="B309" s="172" t="s">
        <v>257</v>
      </c>
      <c r="C309" t="s">
        <v>260</v>
      </c>
    </row>
    <row r="310" spans="2:3">
      <c r="B310" s="172" t="s">
        <v>257</v>
      </c>
      <c r="C310" t="s">
        <v>261</v>
      </c>
    </row>
    <row r="311" spans="2:3">
      <c r="B311" s="172" t="s">
        <v>257</v>
      </c>
      <c r="C311" t="s">
        <v>259</v>
      </c>
    </row>
    <row r="312" spans="2:3">
      <c r="B312" s="172">
        <v>110</v>
      </c>
      <c r="C312" t="s">
        <v>260</v>
      </c>
    </row>
    <row r="313" spans="2:3">
      <c r="B313" s="172">
        <v>111</v>
      </c>
      <c r="C313" t="s">
        <v>261</v>
      </c>
    </row>
    <row r="314" spans="2:3">
      <c r="B314" s="172">
        <v>112</v>
      </c>
      <c r="C314" t="s">
        <v>259</v>
      </c>
    </row>
    <row r="315" spans="2:3" ht="15.75" thickBot="1">
      <c r="B315" s="174" t="s">
        <v>257</v>
      </c>
      <c r="C315" t="s">
        <v>260</v>
      </c>
    </row>
    <row r="316" spans="2:3">
      <c r="B316" s="172" t="s">
        <v>257</v>
      </c>
      <c r="C316" t="s">
        <v>261</v>
      </c>
    </row>
    <row r="317" spans="2:3">
      <c r="B317" s="172" t="s">
        <v>257</v>
      </c>
      <c r="C317" t="s">
        <v>259</v>
      </c>
    </row>
    <row r="318" spans="2:3">
      <c r="B318" s="172" t="s">
        <v>257</v>
      </c>
      <c r="C318" t="s">
        <v>260</v>
      </c>
    </row>
    <row r="319" spans="2:3">
      <c r="B319" s="172">
        <v>113</v>
      </c>
      <c r="C319" t="s">
        <v>261</v>
      </c>
    </row>
    <row r="320" spans="2:3">
      <c r="B320" s="172">
        <v>114</v>
      </c>
      <c r="C320" t="s">
        <v>259</v>
      </c>
    </row>
    <row r="321" spans="2:3">
      <c r="B321" s="172">
        <v>115</v>
      </c>
      <c r="C321" t="s">
        <v>260</v>
      </c>
    </row>
    <row r="322" spans="2:3" ht="15.75" thickBot="1">
      <c r="B322" s="174" t="s">
        <v>257</v>
      </c>
      <c r="C322" t="s">
        <v>261</v>
      </c>
    </row>
    <row r="323" spans="2:3">
      <c r="B323" s="172" t="s">
        <v>257</v>
      </c>
      <c r="C323" t="s">
        <v>259</v>
      </c>
    </row>
    <row r="324" spans="2:3">
      <c r="B324" s="172" t="s">
        <v>257</v>
      </c>
      <c r="C324" t="s">
        <v>260</v>
      </c>
    </row>
    <row r="325" spans="2:3">
      <c r="B325" s="172" t="s">
        <v>257</v>
      </c>
      <c r="C325" t="s">
        <v>261</v>
      </c>
    </row>
    <row r="326" spans="2:3">
      <c r="B326" s="172">
        <v>116</v>
      </c>
      <c r="C326" t="s">
        <v>259</v>
      </c>
    </row>
    <row r="327" spans="2:3">
      <c r="B327" s="172">
        <v>117</v>
      </c>
      <c r="C327" t="s">
        <v>260</v>
      </c>
    </row>
    <row r="328" spans="2:3">
      <c r="B328" s="172">
        <v>118</v>
      </c>
      <c r="C328" t="s">
        <v>261</v>
      </c>
    </row>
    <row r="329" spans="2:3" ht="15.75" thickBot="1">
      <c r="B329" s="174" t="s">
        <v>257</v>
      </c>
      <c r="C329" t="s">
        <v>259</v>
      </c>
    </row>
    <row r="330" spans="2:3">
      <c r="B330" s="172" t="s">
        <v>257</v>
      </c>
      <c r="C330" t="s">
        <v>260</v>
      </c>
    </row>
    <row r="331" spans="2:3">
      <c r="B331" s="172" t="s">
        <v>257</v>
      </c>
      <c r="C331" t="s">
        <v>261</v>
      </c>
    </row>
    <row r="332" spans="2:3">
      <c r="B332" s="172" t="s">
        <v>257</v>
      </c>
      <c r="C332" t="s">
        <v>259</v>
      </c>
    </row>
    <row r="333" spans="2:3">
      <c r="B333" s="172">
        <v>119</v>
      </c>
      <c r="C333" t="s">
        <v>260</v>
      </c>
    </row>
    <row r="334" spans="2:3">
      <c r="B334" s="172">
        <v>120</v>
      </c>
      <c r="C334" t="s">
        <v>261</v>
      </c>
    </row>
    <row r="335" spans="2:3">
      <c r="B335" s="172">
        <v>121</v>
      </c>
      <c r="C335" t="s">
        <v>259</v>
      </c>
    </row>
    <row r="336" spans="2:3" ht="15.75" thickBot="1">
      <c r="B336" s="174" t="s">
        <v>257</v>
      </c>
      <c r="C336" t="s">
        <v>260</v>
      </c>
    </row>
    <row r="337" spans="2:3">
      <c r="B337" s="172" t="s">
        <v>257</v>
      </c>
      <c r="C337" t="s">
        <v>261</v>
      </c>
    </row>
    <row r="338" spans="2:3">
      <c r="B338" s="172" t="s">
        <v>257</v>
      </c>
      <c r="C338" t="s">
        <v>259</v>
      </c>
    </row>
    <row r="339" spans="2:3">
      <c r="B339" s="172" t="s">
        <v>257</v>
      </c>
      <c r="C339" t="s">
        <v>260</v>
      </c>
    </row>
    <row r="340" spans="2:3">
      <c r="B340" s="172">
        <v>122</v>
      </c>
      <c r="C340" t="s">
        <v>261</v>
      </c>
    </row>
    <row r="341" spans="2:3">
      <c r="B341" s="172">
        <v>123</v>
      </c>
      <c r="C341" t="s">
        <v>259</v>
      </c>
    </row>
    <row r="342" spans="2:3">
      <c r="B342" s="172">
        <v>124</v>
      </c>
      <c r="C342" t="s">
        <v>260</v>
      </c>
    </row>
    <row r="343" spans="2:3" ht="15.75" thickBot="1">
      <c r="B343" s="174" t="s">
        <v>257</v>
      </c>
      <c r="C343" t="s">
        <v>261</v>
      </c>
    </row>
    <row r="344" spans="2:3">
      <c r="B344" s="172" t="s">
        <v>257</v>
      </c>
      <c r="C344" t="s">
        <v>259</v>
      </c>
    </row>
    <row r="345" spans="2:3">
      <c r="B345" s="172" t="s">
        <v>257</v>
      </c>
      <c r="C345" t="s">
        <v>260</v>
      </c>
    </row>
    <row r="346" spans="2:3">
      <c r="B346" s="172" t="s">
        <v>257</v>
      </c>
      <c r="C346" t="s">
        <v>261</v>
      </c>
    </row>
    <row r="347" spans="2:3">
      <c r="B347" s="172">
        <v>125</v>
      </c>
      <c r="C347" t="s">
        <v>259</v>
      </c>
    </row>
    <row r="348" spans="2:3">
      <c r="B348" s="172">
        <v>126</v>
      </c>
      <c r="C348" t="s">
        <v>260</v>
      </c>
    </row>
    <row r="349" spans="2:3">
      <c r="B349" s="172">
        <v>127</v>
      </c>
      <c r="C349" t="s">
        <v>261</v>
      </c>
    </row>
    <row r="350" spans="2:3" ht="15.75" thickBot="1">
      <c r="B350" s="174" t="s">
        <v>257</v>
      </c>
      <c r="C350" t="s">
        <v>259</v>
      </c>
    </row>
    <row r="351" spans="2:3">
      <c r="B351" s="172" t="s">
        <v>257</v>
      </c>
      <c r="C351" t="s">
        <v>260</v>
      </c>
    </row>
    <row r="352" spans="2:3">
      <c r="B352" s="172" t="s">
        <v>257</v>
      </c>
      <c r="C352" t="s">
        <v>261</v>
      </c>
    </row>
    <row r="353" spans="2:3">
      <c r="B353" s="172" t="s">
        <v>257</v>
      </c>
      <c r="C353" t="s">
        <v>259</v>
      </c>
    </row>
    <row r="354" spans="2:3">
      <c r="B354" s="172">
        <v>128</v>
      </c>
      <c r="C354" t="s">
        <v>260</v>
      </c>
    </row>
    <row r="355" spans="2:3">
      <c r="B355" s="172">
        <v>129</v>
      </c>
      <c r="C355" t="s">
        <v>261</v>
      </c>
    </row>
    <row r="356" spans="2:3">
      <c r="B356" s="172">
        <v>130</v>
      </c>
      <c r="C356" t="s">
        <v>259</v>
      </c>
    </row>
    <row r="357" spans="2:3" ht="15.75" thickBot="1">
      <c r="B357" s="174" t="s">
        <v>257</v>
      </c>
      <c r="C357" t="s">
        <v>260</v>
      </c>
    </row>
    <row r="358" spans="2:3">
      <c r="B358" s="172" t="s">
        <v>257</v>
      </c>
      <c r="C358" t="s">
        <v>261</v>
      </c>
    </row>
    <row r="359" spans="2:3">
      <c r="B359" s="172" t="s">
        <v>257</v>
      </c>
      <c r="C359" t="s">
        <v>259</v>
      </c>
    </row>
    <row r="360" spans="2:3">
      <c r="B360" s="172" t="s">
        <v>257</v>
      </c>
      <c r="C360" t="s">
        <v>260</v>
      </c>
    </row>
    <row r="361" spans="2:3">
      <c r="B361" s="172">
        <v>131</v>
      </c>
      <c r="C361" t="s">
        <v>261</v>
      </c>
    </row>
    <row r="362" spans="2:3">
      <c r="B362" s="172">
        <v>132</v>
      </c>
      <c r="C362" t="s">
        <v>259</v>
      </c>
    </row>
    <row r="363" spans="2:3">
      <c r="B363" s="172">
        <v>133</v>
      </c>
      <c r="C363" t="s">
        <v>260</v>
      </c>
    </row>
    <row r="364" spans="2:3" ht="15.75" thickBot="1">
      <c r="B364" s="174" t="s">
        <v>257</v>
      </c>
      <c r="C364" t="s">
        <v>261</v>
      </c>
    </row>
    <row r="365" spans="2:3">
      <c r="B365" s="172" t="s">
        <v>257</v>
      </c>
      <c r="C365" t="s">
        <v>259</v>
      </c>
    </row>
    <row r="366" spans="2:3">
      <c r="B366" s="172" t="s">
        <v>257</v>
      </c>
      <c r="C366" t="s">
        <v>260</v>
      </c>
    </row>
    <row r="367" spans="2:3">
      <c r="B367" s="172" t="s">
        <v>257</v>
      </c>
      <c r="C367" t="s">
        <v>261</v>
      </c>
    </row>
    <row r="368" spans="2:3">
      <c r="B368" s="172">
        <v>134</v>
      </c>
      <c r="C368" t="s">
        <v>259</v>
      </c>
    </row>
    <row r="369" spans="2:3">
      <c r="B369" s="172">
        <v>135</v>
      </c>
      <c r="C369" t="s">
        <v>260</v>
      </c>
    </row>
    <row r="370" spans="2:3">
      <c r="B370" s="172">
        <v>136</v>
      </c>
      <c r="C370" t="s">
        <v>261</v>
      </c>
    </row>
    <row r="371" spans="2:3" ht="15.75" thickBot="1">
      <c r="B371" s="174" t="s">
        <v>257</v>
      </c>
      <c r="C371" t="s">
        <v>259</v>
      </c>
    </row>
    <row r="372" spans="2:3">
      <c r="B372" s="172" t="s">
        <v>257</v>
      </c>
      <c r="C372" t="s">
        <v>260</v>
      </c>
    </row>
    <row r="373" spans="2:3">
      <c r="B373" s="172" t="s">
        <v>257</v>
      </c>
      <c r="C373" t="s">
        <v>261</v>
      </c>
    </row>
    <row r="374" spans="2:3">
      <c r="B374" s="172" t="s">
        <v>257</v>
      </c>
      <c r="C374" t="s">
        <v>259</v>
      </c>
    </row>
    <row r="375" spans="2:3">
      <c r="B375" s="172">
        <v>137</v>
      </c>
      <c r="C375" t="s">
        <v>260</v>
      </c>
    </row>
    <row r="376" spans="2:3">
      <c r="B376" s="172">
        <v>138</v>
      </c>
      <c r="C376" t="s">
        <v>261</v>
      </c>
    </row>
    <row r="377" spans="2:3">
      <c r="B377" s="172">
        <v>139</v>
      </c>
      <c r="C377" t="s">
        <v>259</v>
      </c>
    </row>
    <row r="378" spans="2:3" ht="15.75" thickBot="1">
      <c r="B378" s="174" t="s">
        <v>257</v>
      </c>
      <c r="C378" t="s">
        <v>260</v>
      </c>
    </row>
    <row r="379" spans="2:3">
      <c r="B379" s="172" t="s">
        <v>257</v>
      </c>
      <c r="C379" t="s">
        <v>261</v>
      </c>
    </row>
    <row r="380" spans="2:3">
      <c r="B380" s="172" t="s">
        <v>257</v>
      </c>
      <c r="C380" t="s">
        <v>259</v>
      </c>
    </row>
    <row r="381" spans="2:3">
      <c r="B381" s="172" t="s">
        <v>257</v>
      </c>
      <c r="C381" t="s">
        <v>260</v>
      </c>
    </row>
    <row r="382" spans="2:3">
      <c r="B382" s="172">
        <v>140</v>
      </c>
      <c r="C382" t="s">
        <v>261</v>
      </c>
    </row>
    <row r="383" spans="2:3">
      <c r="B383" s="172">
        <v>141</v>
      </c>
      <c r="C383" t="s">
        <v>259</v>
      </c>
    </row>
    <row r="384" spans="2:3">
      <c r="B384" s="172">
        <v>142</v>
      </c>
      <c r="C384" t="s">
        <v>260</v>
      </c>
    </row>
    <row r="385" spans="2:3" ht="15.75" thickBot="1">
      <c r="B385" s="174" t="s">
        <v>257</v>
      </c>
      <c r="C385" t="s">
        <v>261</v>
      </c>
    </row>
    <row r="386" spans="2:3">
      <c r="B386" s="172" t="s">
        <v>257</v>
      </c>
      <c r="C386" t="s">
        <v>259</v>
      </c>
    </row>
    <row r="387" spans="2:3">
      <c r="B387" s="172" t="s">
        <v>257</v>
      </c>
      <c r="C387" t="s">
        <v>260</v>
      </c>
    </row>
    <row r="388" spans="2:3">
      <c r="B388" s="172" t="s">
        <v>257</v>
      </c>
      <c r="C388" t="s">
        <v>261</v>
      </c>
    </row>
    <row r="389" spans="2:3">
      <c r="B389" s="172">
        <v>143</v>
      </c>
      <c r="C389" t="s">
        <v>259</v>
      </c>
    </row>
    <row r="390" spans="2:3">
      <c r="B390" s="172">
        <v>144</v>
      </c>
      <c r="C390" t="s">
        <v>260</v>
      </c>
    </row>
    <row r="391" spans="2:3">
      <c r="B391" s="172">
        <v>145</v>
      </c>
      <c r="C391" t="s">
        <v>261</v>
      </c>
    </row>
    <row r="392" spans="2:3" ht="15.75" thickBot="1">
      <c r="B392" s="174" t="s">
        <v>257</v>
      </c>
      <c r="C392" t="s">
        <v>259</v>
      </c>
    </row>
    <row r="393" spans="2:3">
      <c r="B393" s="172" t="s">
        <v>257</v>
      </c>
      <c r="C393" t="s">
        <v>260</v>
      </c>
    </row>
    <row r="394" spans="2:3">
      <c r="B394" s="172" t="s">
        <v>257</v>
      </c>
      <c r="C394" t="s">
        <v>261</v>
      </c>
    </row>
    <row r="395" spans="2:3">
      <c r="B395" s="172" t="s">
        <v>257</v>
      </c>
      <c r="C395" t="s">
        <v>259</v>
      </c>
    </row>
    <row r="396" spans="2:3">
      <c r="B396" s="172">
        <v>146</v>
      </c>
      <c r="C396" t="s">
        <v>260</v>
      </c>
    </row>
    <row r="397" spans="2:3">
      <c r="B397" s="172">
        <v>147</v>
      </c>
      <c r="C397" t="s">
        <v>261</v>
      </c>
    </row>
    <row r="398" spans="2:3">
      <c r="B398" s="172">
        <v>148</v>
      </c>
      <c r="C398" t="s">
        <v>259</v>
      </c>
    </row>
    <row r="399" spans="2:3" ht="15.75" thickBot="1">
      <c r="B399" s="174" t="s">
        <v>257</v>
      </c>
      <c r="C399" t="s">
        <v>260</v>
      </c>
    </row>
    <row r="400" spans="2:3">
      <c r="B400" s="172" t="s">
        <v>257</v>
      </c>
      <c r="C400" t="s">
        <v>261</v>
      </c>
    </row>
    <row r="401" spans="2:3">
      <c r="B401" s="172" t="s">
        <v>257</v>
      </c>
      <c r="C401" t="s">
        <v>259</v>
      </c>
    </row>
    <row r="402" spans="2:3">
      <c r="B402" s="172" t="s">
        <v>257</v>
      </c>
      <c r="C402" t="s">
        <v>260</v>
      </c>
    </row>
    <row r="403" spans="2:3">
      <c r="B403" s="172">
        <v>149</v>
      </c>
      <c r="C403" t="s">
        <v>261</v>
      </c>
    </row>
    <row r="404" spans="2:3">
      <c r="B404" s="172">
        <v>150</v>
      </c>
      <c r="C404" t="s">
        <v>259</v>
      </c>
    </row>
    <row r="405" spans="2:3">
      <c r="B405" s="172">
        <v>151</v>
      </c>
      <c r="C405" t="s">
        <v>260</v>
      </c>
    </row>
    <row r="406" spans="2:3" ht="15.75" thickBot="1">
      <c r="B406" s="174" t="s">
        <v>257</v>
      </c>
      <c r="C406" t="s">
        <v>261</v>
      </c>
    </row>
    <row r="407" spans="2:3">
      <c r="B407" s="172" t="s">
        <v>257</v>
      </c>
      <c r="C407" t="s">
        <v>259</v>
      </c>
    </row>
    <row r="408" spans="2:3">
      <c r="B408" s="172" t="s">
        <v>257</v>
      </c>
      <c r="C408" t="s">
        <v>260</v>
      </c>
    </row>
    <row r="409" spans="2:3">
      <c r="B409" s="172" t="s">
        <v>257</v>
      </c>
      <c r="C409" t="s">
        <v>261</v>
      </c>
    </row>
    <row r="410" spans="2:3">
      <c r="B410" s="172">
        <v>152</v>
      </c>
      <c r="C410" t="s">
        <v>259</v>
      </c>
    </row>
    <row r="411" spans="2:3">
      <c r="B411" s="172">
        <v>153</v>
      </c>
      <c r="C411" t="s">
        <v>260</v>
      </c>
    </row>
    <row r="412" spans="2:3">
      <c r="B412" s="172">
        <v>154</v>
      </c>
      <c r="C412" t="s">
        <v>261</v>
      </c>
    </row>
    <row r="413" spans="2:3" ht="15.75" thickBot="1">
      <c r="B413" s="174" t="s">
        <v>257</v>
      </c>
      <c r="C413" t="s">
        <v>259</v>
      </c>
    </row>
    <row r="414" spans="2:3">
      <c r="B414" s="172" t="s">
        <v>257</v>
      </c>
      <c r="C414" t="s">
        <v>260</v>
      </c>
    </row>
    <row r="415" spans="2:3">
      <c r="B415" s="172" t="s">
        <v>257</v>
      </c>
      <c r="C415" t="s">
        <v>261</v>
      </c>
    </row>
    <row r="416" spans="2:3">
      <c r="B416" s="172" t="s">
        <v>257</v>
      </c>
      <c r="C416" t="s">
        <v>259</v>
      </c>
    </row>
    <row r="417" spans="2:3">
      <c r="B417" s="172">
        <v>155</v>
      </c>
      <c r="C417" t="s">
        <v>260</v>
      </c>
    </row>
    <row r="418" spans="2:3">
      <c r="B418" s="172">
        <v>156</v>
      </c>
      <c r="C418" t="s">
        <v>261</v>
      </c>
    </row>
    <row r="419" spans="2:3">
      <c r="B419" s="172">
        <v>157</v>
      </c>
      <c r="C419" t="s">
        <v>259</v>
      </c>
    </row>
    <row r="420" spans="2:3" ht="15.75" thickBot="1">
      <c r="B420" s="174" t="s">
        <v>257</v>
      </c>
      <c r="C420" t="s">
        <v>260</v>
      </c>
    </row>
    <row r="421" spans="2:3">
      <c r="B421" s="172" t="s">
        <v>257</v>
      </c>
      <c r="C421" t="s">
        <v>261</v>
      </c>
    </row>
    <row r="422" spans="2:3">
      <c r="B422" s="172" t="s">
        <v>257</v>
      </c>
      <c r="C422" t="s">
        <v>259</v>
      </c>
    </row>
    <row r="423" spans="2:3">
      <c r="B423" s="172" t="s">
        <v>257</v>
      </c>
      <c r="C423" t="s">
        <v>260</v>
      </c>
    </row>
    <row r="424" spans="2:3">
      <c r="B424" s="172">
        <v>158</v>
      </c>
      <c r="C424" t="s">
        <v>261</v>
      </c>
    </row>
    <row r="425" spans="2:3">
      <c r="B425" s="172">
        <v>159</v>
      </c>
      <c r="C425" t="s">
        <v>259</v>
      </c>
    </row>
    <row r="426" spans="2:3">
      <c r="B426" s="172">
        <v>160</v>
      </c>
      <c r="C426" t="s">
        <v>260</v>
      </c>
    </row>
    <row r="427" spans="2:3" ht="15.75" thickBot="1">
      <c r="B427" s="174" t="s">
        <v>257</v>
      </c>
      <c r="C427" t="s">
        <v>261</v>
      </c>
    </row>
    <row r="428" spans="2:3">
      <c r="B428" s="172" t="s">
        <v>257</v>
      </c>
      <c r="C428" t="s">
        <v>259</v>
      </c>
    </row>
    <row r="429" spans="2:3">
      <c r="B429" s="172" t="s">
        <v>257</v>
      </c>
      <c r="C429" t="s">
        <v>260</v>
      </c>
    </row>
    <row r="430" spans="2:3">
      <c r="B430" s="172" t="s">
        <v>257</v>
      </c>
      <c r="C430" t="s">
        <v>261</v>
      </c>
    </row>
    <row r="431" spans="2:3">
      <c r="B431" s="172">
        <v>161</v>
      </c>
      <c r="C431" t="s">
        <v>259</v>
      </c>
    </row>
    <row r="432" spans="2:3">
      <c r="B432" s="172">
        <v>162</v>
      </c>
      <c r="C432" t="s">
        <v>260</v>
      </c>
    </row>
    <row r="433" spans="2:3">
      <c r="B433" s="172">
        <v>163</v>
      </c>
      <c r="C433" t="s">
        <v>261</v>
      </c>
    </row>
    <row r="434" spans="2:3" ht="15.75" thickBot="1">
      <c r="B434" s="174" t="s">
        <v>257</v>
      </c>
      <c r="C434" t="s">
        <v>259</v>
      </c>
    </row>
    <row r="435" spans="2:3">
      <c r="B435" s="172" t="s">
        <v>257</v>
      </c>
      <c r="C435" t="s">
        <v>260</v>
      </c>
    </row>
    <row r="436" spans="2:3">
      <c r="B436" s="172" t="s">
        <v>257</v>
      </c>
      <c r="C436" t="s">
        <v>261</v>
      </c>
    </row>
    <row r="437" spans="2:3">
      <c r="B437" s="172" t="s">
        <v>257</v>
      </c>
      <c r="C437" t="s">
        <v>259</v>
      </c>
    </row>
    <row r="438" spans="2:3">
      <c r="B438" s="172">
        <v>164</v>
      </c>
      <c r="C438" t="s">
        <v>260</v>
      </c>
    </row>
    <row r="439" spans="2:3">
      <c r="B439" s="172">
        <v>165</v>
      </c>
      <c r="C439" t="s">
        <v>261</v>
      </c>
    </row>
    <row r="440" spans="2:3">
      <c r="B440" s="172">
        <v>166</v>
      </c>
      <c r="C440" t="s">
        <v>259</v>
      </c>
    </row>
    <row r="441" spans="2:3" ht="15.75" thickBot="1">
      <c r="B441" s="174" t="s">
        <v>257</v>
      </c>
      <c r="C441" t="s">
        <v>260</v>
      </c>
    </row>
    <row r="442" spans="2:3">
      <c r="B442" s="172" t="s">
        <v>257</v>
      </c>
      <c r="C442" t="s">
        <v>261</v>
      </c>
    </row>
    <row r="443" spans="2:3">
      <c r="B443" s="172" t="s">
        <v>257</v>
      </c>
      <c r="C443" t="s">
        <v>259</v>
      </c>
    </row>
    <row r="444" spans="2:3">
      <c r="B444" s="172" t="s">
        <v>257</v>
      </c>
      <c r="C444" t="s">
        <v>260</v>
      </c>
    </row>
    <row r="445" spans="2:3">
      <c r="B445" s="172">
        <v>167</v>
      </c>
      <c r="C445" t="s">
        <v>261</v>
      </c>
    </row>
    <row r="446" spans="2:3">
      <c r="B446" s="172">
        <v>168</v>
      </c>
      <c r="C446" t="s">
        <v>259</v>
      </c>
    </row>
    <row r="447" spans="2:3">
      <c r="B447" s="172">
        <v>169</v>
      </c>
      <c r="C447" t="s">
        <v>260</v>
      </c>
    </row>
    <row r="448" spans="2:3" ht="15.75" thickBot="1">
      <c r="B448" s="174" t="s">
        <v>257</v>
      </c>
      <c r="C448" t="s">
        <v>261</v>
      </c>
    </row>
    <row r="449" spans="2:3">
      <c r="B449" s="172" t="s">
        <v>257</v>
      </c>
      <c r="C449" t="s">
        <v>259</v>
      </c>
    </row>
    <row r="450" spans="2:3">
      <c r="B450" s="172" t="s">
        <v>257</v>
      </c>
      <c r="C450" t="s">
        <v>260</v>
      </c>
    </row>
    <row r="451" spans="2:3">
      <c r="B451" s="172" t="s">
        <v>257</v>
      </c>
      <c r="C451" t="s">
        <v>261</v>
      </c>
    </row>
    <row r="452" spans="2:3">
      <c r="B452" s="172">
        <v>170</v>
      </c>
      <c r="C452" t="s">
        <v>259</v>
      </c>
    </row>
    <row r="453" spans="2:3">
      <c r="B453" s="172">
        <v>171</v>
      </c>
      <c r="C453" t="s">
        <v>260</v>
      </c>
    </row>
    <row r="454" spans="2:3">
      <c r="B454" s="172">
        <v>172</v>
      </c>
      <c r="C454" t="s">
        <v>261</v>
      </c>
    </row>
    <row r="455" spans="2:3" ht="15.75" thickBot="1">
      <c r="B455" s="174" t="s">
        <v>257</v>
      </c>
      <c r="C455" t="s">
        <v>259</v>
      </c>
    </row>
    <row r="456" spans="2:3">
      <c r="B456" s="172" t="s">
        <v>257</v>
      </c>
      <c r="C456" t="s">
        <v>260</v>
      </c>
    </row>
    <row r="457" spans="2:3">
      <c r="B457" s="172" t="s">
        <v>257</v>
      </c>
      <c r="C457" t="s">
        <v>261</v>
      </c>
    </row>
    <row r="458" spans="2:3">
      <c r="B458" s="172" t="s">
        <v>257</v>
      </c>
      <c r="C458" t="s">
        <v>259</v>
      </c>
    </row>
    <row r="459" spans="2:3">
      <c r="B459" s="172">
        <v>173</v>
      </c>
      <c r="C459" t="s">
        <v>260</v>
      </c>
    </row>
    <row r="460" spans="2:3">
      <c r="B460" s="172">
        <v>174</v>
      </c>
      <c r="C460" t="s">
        <v>261</v>
      </c>
    </row>
    <row r="461" spans="2:3">
      <c r="B461" s="172">
        <v>175</v>
      </c>
      <c r="C461" t="s">
        <v>259</v>
      </c>
    </row>
    <row r="462" spans="2:3" ht="15.75" thickBot="1">
      <c r="B462" s="174" t="s">
        <v>257</v>
      </c>
      <c r="C462" t="s">
        <v>260</v>
      </c>
    </row>
    <row r="463" spans="2:3">
      <c r="B463" s="172" t="s">
        <v>257</v>
      </c>
      <c r="C463" t="s">
        <v>261</v>
      </c>
    </row>
    <row r="464" spans="2:3">
      <c r="B464" s="172" t="s">
        <v>257</v>
      </c>
      <c r="C464" t="s">
        <v>259</v>
      </c>
    </row>
    <row r="465" spans="2:3">
      <c r="B465" s="172" t="s">
        <v>257</v>
      </c>
      <c r="C465" t="s">
        <v>260</v>
      </c>
    </row>
    <row r="466" spans="2:3">
      <c r="B466" s="172">
        <v>176</v>
      </c>
      <c r="C466" t="s">
        <v>261</v>
      </c>
    </row>
    <row r="467" spans="2:3">
      <c r="B467" s="172">
        <v>177</v>
      </c>
      <c r="C467" t="s">
        <v>259</v>
      </c>
    </row>
    <row r="468" spans="2:3">
      <c r="B468" s="172">
        <v>178</v>
      </c>
      <c r="C468" t="s">
        <v>260</v>
      </c>
    </row>
    <row r="469" spans="2:3" ht="15.75" thickBot="1">
      <c r="B469" s="174" t="s">
        <v>257</v>
      </c>
      <c r="C469" t="s">
        <v>261</v>
      </c>
    </row>
    <row r="470" spans="2:3">
      <c r="B470" s="172" t="s">
        <v>257</v>
      </c>
      <c r="C470" t="s">
        <v>259</v>
      </c>
    </row>
    <row r="471" spans="2:3">
      <c r="B471" s="172" t="s">
        <v>257</v>
      </c>
      <c r="C471" t="s">
        <v>260</v>
      </c>
    </row>
    <row r="472" spans="2:3">
      <c r="B472" s="172" t="s">
        <v>257</v>
      </c>
      <c r="C472" t="s">
        <v>261</v>
      </c>
    </row>
    <row r="473" spans="2:3">
      <c r="B473" s="172">
        <v>179</v>
      </c>
      <c r="C473" t="s">
        <v>259</v>
      </c>
    </row>
    <row r="474" spans="2:3">
      <c r="B474" s="172">
        <v>180</v>
      </c>
      <c r="C474" t="s">
        <v>260</v>
      </c>
    </row>
    <row r="475" spans="2:3">
      <c r="B475" s="172">
        <v>181</v>
      </c>
      <c r="C475" t="s">
        <v>261</v>
      </c>
    </row>
    <row r="476" spans="2:3" ht="15.75" thickBot="1">
      <c r="B476" s="174" t="s">
        <v>257</v>
      </c>
      <c r="C476" t="s">
        <v>259</v>
      </c>
    </row>
    <row r="477" spans="2:3">
      <c r="B477" s="172" t="s">
        <v>257</v>
      </c>
      <c r="C477" t="s">
        <v>260</v>
      </c>
    </row>
    <row r="478" spans="2:3">
      <c r="B478" s="172" t="s">
        <v>257</v>
      </c>
      <c r="C478" t="s">
        <v>261</v>
      </c>
    </row>
    <row r="479" spans="2:3">
      <c r="B479" s="172" t="s">
        <v>257</v>
      </c>
      <c r="C479" t="s">
        <v>259</v>
      </c>
    </row>
    <row r="480" spans="2:3">
      <c r="B480" s="172">
        <v>182</v>
      </c>
      <c r="C480" t="s">
        <v>260</v>
      </c>
    </row>
    <row r="481" spans="2:3">
      <c r="B481" s="172">
        <v>183</v>
      </c>
      <c r="C481" t="s">
        <v>261</v>
      </c>
    </row>
    <row r="482" spans="2:3">
      <c r="B482" s="172">
        <v>184</v>
      </c>
      <c r="C482" t="s">
        <v>259</v>
      </c>
    </row>
    <row r="483" spans="2:3" ht="15.75" thickBot="1">
      <c r="B483" s="174" t="s">
        <v>257</v>
      </c>
      <c r="C483" t="s">
        <v>260</v>
      </c>
    </row>
    <row r="484" spans="2:3">
      <c r="B484" s="172" t="s">
        <v>257</v>
      </c>
      <c r="C484" t="s">
        <v>261</v>
      </c>
    </row>
    <row r="485" spans="2:3">
      <c r="B485" s="172" t="s">
        <v>257</v>
      </c>
      <c r="C485" t="s">
        <v>259</v>
      </c>
    </row>
    <row r="486" spans="2:3">
      <c r="B486" s="172" t="s">
        <v>257</v>
      </c>
      <c r="C486" t="s">
        <v>260</v>
      </c>
    </row>
    <row r="487" spans="2:3">
      <c r="B487" s="172">
        <v>185</v>
      </c>
      <c r="C487" t="s">
        <v>261</v>
      </c>
    </row>
    <row r="488" spans="2:3">
      <c r="B488" s="172">
        <v>186</v>
      </c>
      <c r="C488" t="s">
        <v>259</v>
      </c>
    </row>
    <row r="489" spans="2:3">
      <c r="B489" s="172">
        <v>187</v>
      </c>
      <c r="C489" t="s">
        <v>260</v>
      </c>
    </row>
    <row r="490" spans="2:3" ht="15.75" thickBot="1">
      <c r="B490" s="174" t="s">
        <v>257</v>
      </c>
      <c r="C490" t="s">
        <v>261</v>
      </c>
    </row>
    <row r="491" spans="2:3">
      <c r="B491" s="172" t="s">
        <v>257</v>
      </c>
      <c r="C491" t="s">
        <v>259</v>
      </c>
    </row>
    <row r="492" spans="2:3">
      <c r="B492" s="172" t="s">
        <v>257</v>
      </c>
      <c r="C492" t="s">
        <v>260</v>
      </c>
    </row>
    <row r="493" spans="2:3">
      <c r="B493" s="172" t="s">
        <v>257</v>
      </c>
      <c r="C493" t="s">
        <v>261</v>
      </c>
    </row>
    <row r="494" spans="2:3">
      <c r="B494" s="172">
        <v>188</v>
      </c>
      <c r="C494" t="s">
        <v>259</v>
      </c>
    </row>
    <row r="495" spans="2:3">
      <c r="B495" s="172">
        <v>189</v>
      </c>
      <c r="C495" t="s">
        <v>260</v>
      </c>
    </row>
    <row r="496" spans="2:3">
      <c r="B496" s="172">
        <v>190</v>
      </c>
      <c r="C496" t="s">
        <v>261</v>
      </c>
    </row>
    <row r="497" spans="2:3" ht="15.75" thickBot="1">
      <c r="B497" s="174" t="s">
        <v>257</v>
      </c>
      <c r="C497" t="s">
        <v>259</v>
      </c>
    </row>
    <row r="498" spans="2:3">
      <c r="B498" s="172" t="s">
        <v>257</v>
      </c>
      <c r="C498" t="s">
        <v>260</v>
      </c>
    </row>
    <row r="499" spans="2:3">
      <c r="B499" s="172" t="s">
        <v>257</v>
      </c>
      <c r="C499" t="s">
        <v>261</v>
      </c>
    </row>
    <row r="500" spans="2:3">
      <c r="B500" s="172" t="s">
        <v>257</v>
      </c>
      <c r="C500" t="s">
        <v>259</v>
      </c>
    </row>
    <row r="501" spans="2:3">
      <c r="B501" s="172">
        <v>191</v>
      </c>
      <c r="C501" t="s">
        <v>260</v>
      </c>
    </row>
    <row r="502" spans="2:3">
      <c r="B502" s="172">
        <v>192</v>
      </c>
      <c r="C502" t="s">
        <v>261</v>
      </c>
    </row>
    <row r="503" spans="2:3">
      <c r="B503" s="172">
        <v>193</v>
      </c>
      <c r="C503" t="s">
        <v>259</v>
      </c>
    </row>
    <row r="504" spans="2:3" ht="15.75" thickBot="1">
      <c r="B504" s="174" t="s">
        <v>257</v>
      </c>
      <c r="C504" t="s">
        <v>260</v>
      </c>
    </row>
    <row r="505" spans="2:3">
      <c r="B505" s="172" t="s">
        <v>257</v>
      </c>
      <c r="C505" t="s">
        <v>261</v>
      </c>
    </row>
    <row r="506" spans="2:3">
      <c r="B506" s="172" t="s">
        <v>257</v>
      </c>
      <c r="C506" t="s">
        <v>259</v>
      </c>
    </row>
    <row r="507" spans="2:3">
      <c r="B507" s="172" t="s">
        <v>257</v>
      </c>
      <c r="C507" t="s">
        <v>260</v>
      </c>
    </row>
    <row r="508" spans="2:3">
      <c r="B508" s="172">
        <v>194</v>
      </c>
      <c r="C508" t="s">
        <v>261</v>
      </c>
    </row>
    <row r="509" spans="2:3">
      <c r="B509" s="172">
        <v>195</v>
      </c>
      <c r="C509" t="s">
        <v>259</v>
      </c>
    </row>
    <row r="510" spans="2:3">
      <c r="B510" s="172">
        <v>196</v>
      </c>
      <c r="C510" t="s">
        <v>260</v>
      </c>
    </row>
    <row r="511" spans="2:3" ht="15.75" thickBot="1">
      <c r="B511" s="174" t="s">
        <v>257</v>
      </c>
      <c r="C511" t="s">
        <v>261</v>
      </c>
    </row>
    <row r="512" spans="2:3">
      <c r="B512" s="172" t="s">
        <v>257</v>
      </c>
      <c r="C512" t="s">
        <v>259</v>
      </c>
    </row>
    <row r="513" spans="2:3">
      <c r="B513" s="172" t="s">
        <v>257</v>
      </c>
      <c r="C513" t="s">
        <v>260</v>
      </c>
    </row>
    <row r="514" spans="2:3">
      <c r="B514" s="172" t="s">
        <v>257</v>
      </c>
      <c r="C514" t="s">
        <v>261</v>
      </c>
    </row>
    <row r="515" spans="2:3">
      <c r="B515" s="172">
        <v>197</v>
      </c>
      <c r="C515" t="s">
        <v>259</v>
      </c>
    </row>
    <row r="516" spans="2:3">
      <c r="B516" s="172">
        <v>198</v>
      </c>
      <c r="C516" t="s">
        <v>260</v>
      </c>
    </row>
    <row r="517" spans="2:3">
      <c r="B517" s="172">
        <v>199</v>
      </c>
      <c r="C517" t="s">
        <v>261</v>
      </c>
    </row>
    <row r="518" spans="2:3" ht="15.75" thickBot="1">
      <c r="B518" s="174" t="s">
        <v>257</v>
      </c>
      <c r="C518" t="s">
        <v>259</v>
      </c>
    </row>
    <row r="519" spans="2:3">
      <c r="B519" s="172" t="s">
        <v>257</v>
      </c>
      <c r="C519" t="s">
        <v>260</v>
      </c>
    </row>
    <row r="520" spans="2:3">
      <c r="B520" s="172" t="s">
        <v>257</v>
      </c>
      <c r="C520" t="s">
        <v>261</v>
      </c>
    </row>
    <row r="521" spans="2:3">
      <c r="B521" s="172" t="s">
        <v>257</v>
      </c>
      <c r="C521" t="s">
        <v>259</v>
      </c>
    </row>
    <row r="522" spans="2:3">
      <c r="B522" s="172">
        <v>200</v>
      </c>
      <c r="C522" t="s">
        <v>260</v>
      </c>
    </row>
    <row r="523" spans="2:3">
      <c r="B523" s="172">
        <v>201</v>
      </c>
      <c r="C523" t="s">
        <v>261</v>
      </c>
    </row>
    <row r="524" spans="2:3">
      <c r="B524" s="172">
        <v>202</v>
      </c>
      <c r="C524" t="s">
        <v>259</v>
      </c>
    </row>
    <row r="525" spans="2:3" ht="15.75" thickBot="1">
      <c r="B525" s="174" t="s">
        <v>257</v>
      </c>
      <c r="C525" t="s">
        <v>260</v>
      </c>
    </row>
    <row r="526" spans="2:3">
      <c r="B526" s="172" t="s">
        <v>257</v>
      </c>
      <c r="C526" t="s">
        <v>261</v>
      </c>
    </row>
    <row r="527" spans="2:3">
      <c r="B527" s="172" t="s">
        <v>257</v>
      </c>
      <c r="C527" t="s">
        <v>259</v>
      </c>
    </row>
    <row r="528" spans="2:3">
      <c r="B528" s="172" t="s">
        <v>257</v>
      </c>
      <c r="C528" t="s">
        <v>260</v>
      </c>
    </row>
    <row r="529" spans="2:3">
      <c r="B529" s="172">
        <v>203</v>
      </c>
      <c r="C529" t="s">
        <v>261</v>
      </c>
    </row>
    <row r="530" spans="2:3">
      <c r="B530" s="172">
        <v>204</v>
      </c>
      <c r="C530" t="s">
        <v>259</v>
      </c>
    </row>
    <row r="531" spans="2:3">
      <c r="B531" s="172">
        <v>205</v>
      </c>
      <c r="C531" t="s">
        <v>260</v>
      </c>
    </row>
    <row r="532" spans="2:3" ht="15.75" thickBot="1">
      <c r="B532" s="174" t="s">
        <v>257</v>
      </c>
      <c r="C532" t="s">
        <v>261</v>
      </c>
    </row>
    <row r="533" spans="2:3">
      <c r="B533" s="172" t="s">
        <v>257</v>
      </c>
      <c r="C533" t="s">
        <v>259</v>
      </c>
    </row>
    <row r="534" spans="2:3">
      <c r="B534" s="172" t="s">
        <v>257</v>
      </c>
      <c r="C534" t="s">
        <v>260</v>
      </c>
    </row>
    <row r="535" spans="2:3">
      <c r="B535" s="172" t="s">
        <v>257</v>
      </c>
      <c r="C535" t="s">
        <v>261</v>
      </c>
    </row>
    <row r="536" spans="2:3">
      <c r="B536" s="172">
        <v>206</v>
      </c>
      <c r="C536" t="s">
        <v>259</v>
      </c>
    </row>
    <row r="537" spans="2:3">
      <c r="B537" s="172">
        <v>207</v>
      </c>
      <c r="C537" t="s">
        <v>260</v>
      </c>
    </row>
    <row r="538" spans="2:3">
      <c r="B538" s="172">
        <v>208</v>
      </c>
      <c r="C538" t="s">
        <v>261</v>
      </c>
    </row>
    <row r="539" spans="2:3" ht="15.75" thickBot="1">
      <c r="B539" s="174" t="s">
        <v>257</v>
      </c>
      <c r="C539" t="s">
        <v>259</v>
      </c>
    </row>
    <row r="540" spans="2:3">
      <c r="B540" s="172" t="s">
        <v>257</v>
      </c>
      <c r="C540" t="s">
        <v>260</v>
      </c>
    </row>
    <row r="541" spans="2:3">
      <c r="B541" s="172" t="s">
        <v>257</v>
      </c>
      <c r="C541" t="s">
        <v>261</v>
      </c>
    </row>
    <row r="542" spans="2:3">
      <c r="B542" s="172" t="s">
        <v>257</v>
      </c>
      <c r="C542" t="s">
        <v>259</v>
      </c>
    </row>
    <row r="543" spans="2:3">
      <c r="B543" s="172">
        <v>209</v>
      </c>
      <c r="C543" t="s">
        <v>260</v>
      </c>
    </row>
    <row r="544" spans="2:3">
      <c r="B544" s="172">
        <v>210</v>
      </c>
      <c r="C544" t="s">
        <v>261</v>
      </c>
    </row>
    <row r="545" spans="2:3">
      <c r="B545" s="172">
        <v>211</v>
      </c>
      <c r="C545" t="s">
        <v>259</v>
      </c>
    </row>
    <row r="546" spans="2:3" ht="15.75" thickBot="1">
      <c r="B546" s="174" t="s">
        <v>257</v>
      </c>
      <c r="C546" t="s">
        <v>260</v>
      </c>
    </row>
    <row r="547" spans="2:3">
      <c r="B547" s="172" t="s">
        <v>257</v>
      </c>
      <c r="C547" t="s">
        <v>261</v>
      </c>
    </row>
    <row r="548" spans="2:3">
      <c r="B548" s="172" t="s">
        <v>257</v>
      </c>
      <c r="C548" t="s">
        <v>259</v>
      </c>
    </row>
    <row r="549" spans="2:3">
      <c r="B549" s="172" t="s">
        <v>257</v>
      </c>
      <c r="C549" t="s">
        <v>260</v>
      </c>
    </row>
    <row r="550" spans="2:3">
      <c r="B550" s="172">
        <v>212</v>
      </c>
      <c r="C550" t="s">
        <v>261</v>
      </c>
    </row>
    <row r="551" spans="2:3">
      <c r="B551" s="172">
        <v>213</v>
      </c>
      <c r="C551" t="s">
        <v>259</v>
      </c>
    </row>
    <row r="552" spans="2:3">
      <c r="B552" s="172">
        <v>214</v>
      </c>
      <c r="C552" t="s">
        <v>260</v>
      </c>
    </row>
    <row r="553" spans="2:3" ht="15.75" thickBot="1">
      <c r="B553" s="174" t="s">
        <v>257</v>
      </c>
      <c r="C553" t="s">
        <v>261</v>
      </c>
    </row>
    <row r="554" spans="2:3">
      <c r="B554" s="172" t="s">
        <v>257</v>
      </c>
      <c r="C554" t="s">
        <v>259</v>
      </c>
    </row>
    <row r="555" spans="2:3">
      <c r="B555" s="172" t="s">
        <v>257</v>
      </c>
      <c r="C555" t="s">
        <v>260</v>
      </c>
    </row>
    <row r="556" spans="2:3">
      <c r="B556" s="172" t="s">
        <v>257</v>
      </c>
      <c r="C556" t="s">
        <v>261</v>
      </c>
    </row>
    <row r="557" spans="2:3">
      <c r="B557" s="172">
        <v>215</v>
      </c>
      <c r="C557" t="s">
        <v>259</v>
      </c>
    </row>
    <row r="558" spans="2:3">
      <c r="B558" s="172">
        <v>216</v>
      </c>
      <c r="C558" t="s">
        <v>260</v>
      </c>
    </row>
    <row r="559" spans="2:3">
      <c r="B559" s="172">
        <v>217</v>
      </c>
      <c r="C559" t="s">
        <v>261</v>
      </c>
    </row>
    <row r="560" spans="2:3" ht="15.75" thickBot="1">
      <c r="B560" s="174" t="s">
        <v>257</v>
      </c>
      <c r="C560" t="s">
        <v>259</v>
      </c>
    </row>
    <row r="561" spans="2:3">
      <c r="B561" s="172" t="s">
        <v>257</v>
      </c>
      <c r="C561" t="s">
        <v>260</v>
      </c>
    </row>
    <row r="562" spans="2:3">
      <c r="B562" s="172" t="s">
        <v>257</v>
      </c>
      <c r="C562" t="s">
        <v>261</v>
      </c>
    </row>
    <row r="563" spans="2:3">
      <c r="B563" s="172" t="s">
        <v>257</v>
      </c>
      <c r="C563" t="s">
        <v>259</v>
      </c>
    </row>
    <row r="564" spans="2:3">
      <c r="B564" s="172">
        <v>218</v>
      </c>
      <c r="C564" t="s">
        <v>260</v>
      </c>
    </row>
    <row r="565" spans="2:3">
      <c r="B565" s="172">
        <v>219</v>
      </c>
      <c r="C565" t="s">
        <v>261</v>
      </c>
    </row>
    <row r="566" spans="2:3">
      <c r="B566" s="172">
        <v>220</v>
      </c>
      <c r="C566" t="s">
        <v>259</v>
      </c>
    </row>
    <row r="567" spans="2:3" ht="15.75" thickBot="1">
      <c r="B567" s="174" t="s">
        <v>257</v>
      </c>
      <c r="C567" t="s">
        <v>260</v>
      </c>
    </row>
    <row r="568" spans="2:3">
      <c r="B568" s="172" t="s">
        <v>257</v>
      </c>
      <c r="C568" t="s">
        <v>261</v>
      </c>
    </row>
    <row r="569" spans="2:3">
      <c r="B569" s="172" t="s">
        <v>257</v>
      </c>
      <c r="C569" t="s">
        <v>259</v>
      </c>
    </row>
    <row r="570" spans="2:3">
      <c r="B570" s="172" t="s">
        <v>257</v>
      </c>
      <c r="C570" t="s">
        <v>260</v>
      </c>
    </row>
    <row r="571" spans="2:3">
      <c r="B571" s="172">
        <v>221</v>
      </c>
      <c r="C571" t="s">
        <v>261</v>
      </c>
    </row>
    <row r="572" spans="2:3">
      <c r="B572" s="172">
        <v>222</v>
      </c>
      <c r="C572" t="s">
        <v>259</v>
      </c>
    </row>
    <row r="573" spans="2:3">
      <c r="B573" s="172">
        <v>223</v>
      </c>
      <c r="C573" t="s">
        <v>260</v>
      </c>
    </row>
    <row r="574" spans="2:3" ht="15.75" thickBot="1">
      <c r="B574" s="174" t="s">
        <v>257</v>
      </c>
      <c r="C574" t="s">
        <v>261</v>
      </c>
    </row>
    <row r="575" spans="2:3">
      <c r="B575" s="172" t="s">
        <v>257</v>
      </c>
      <c r="C575" t="s">
        <v>259</v>
      </c>
    </row>
    <row r="576" spans="2:3">
      <c r="B576" s="172" t="s">
        <v>257</v>
      </c>
      <c r="C576" t="s">
        <v>260</v>
      </c>
    </row>
    <row r="577" spans="2:3">
      <c r="B577" s="172" t="s">
        <v>257</v>
      </c>
      <c r="C577" t="s">
        <v>261</v>
      </c>
    </row>
    <row r="578" spans="2:3">
      <c r="B578" s="172">
        <v>224</v>
      </c>
      <c r="C578" t="s">
        <v>259</v>
      </c>
    </row>
    <row r="579" spans="2:3">
      <c r="B579" s="172">
        <v>225</v>
      </c>
      <c r="C579" t="s">
        <v>260</v>
      </c>
    </row>
    <row r="580" spans="2:3">
      <c r="B580" s="172">
        <v>226</v>
      </c>
      <c r="C580" t="s">
        <v>261</v>
      </c>
    </row>
    <row r="581" spans="2:3" ht="15.75" thickBot="1">
      <c r="B581" s="174" t="s">
        <v>257</v>
      </c>
      <c r="C581" t="s">
        <v>259</v>
      </c>
    </row>
    <row r="582" spans="2:3">
      <c r="B582" s="172" t="s">
        <v>257</v>
      </c>
      <c r="C582" t="s">
        <v>260</v>
      </c>
    </row>
    <row r="583" spans="2:3">
      <c r="B583" s="172" t="s">
        <v>257</v>
      </c>
      <c r="C583" t="s">
        <v>261</v>
      </c>
    </row>
    <row r="584" spans="2:3">
      <c r="B584" s="172" t="s">
        <v>257</v>
      </c>
      <c r="C584" t="s">
        <v>259</v>
      </c>
    </row>
    <row r="585" spans="2:3">
      <c r="B585" s="172">
        <v>227</v>
      </c>
      <c r="C585" t="s">
        <v>260</v>
      </c>
    </row>
    <row r="586" spans="2:3">
      <c r="B586" s="172">
        <v>228</v>
      </c>
      <c r="C586" t="s">
        <v>261</v>
      </c>
    </row>
    <row r="587" spans="2:3">
      <c r="B587" s="172">
        <v>229</v>
      </c>
      <c r="C587" t="s">
        <v>259</v>
      </c>
    </row>
    <row r="588" spans="2:3" ht="15.75" thickBot="1">
      <c r="B588" s="174" t="s">
        <v>257</v>
      </c>
      <c r="C588" t="s">
        <v>260</v>
      </c>
    </row>
    <row r="589" spans="2:3">
      <c r="B589" s="172" t="s">
        <v>257</v>
      </c>
      <c r="C589" t="s">
        <v>261</v>
      </c>
    </row>
    <row r="590" spans="2:3">
      <c r="B590" s="172" t="s">
        <v>257</v>
      </c>
      <c r="C590" t="s">
        <v>259</v>
      </c>
    </row>
    <row r="591" spans="2:3">
      <c r="B591" s="172" t="s">
        <v>257</v>
      </c>
      <c r="C591" t="s">
        <v>260</v>
      </c>
    </row>
    <row r="592" spans="2:3">
      <c r="B592" s="172">
        <v>230</v>
      </c>
      <c r="C592" t="s">
        <v>261</v>
      </c>
    </row>
    <row r="593" spans="2:3">
      <c r="B593" s="172">
        <v>231</v>
      </c>
      <c r="C593" t="s">
        <v>259</v>
      </c>
    </row>
    <row r="594" spans="2:3">
      <c r="B594" s="172">
        <v>232</v>
      </c>
      <c r="C594" t="s">
        <v>260</v>
      </c>
    </row>
    <row r="595" spans="2:3" ht="15.75" thickBot="1">
      <c r="B595" s="174" t="s">
        <v>257</v>
      </c>
      <c r="C595" t="s">
        <v>261</v>
      </c>
    </row>
    <row r="596" spans="2:3">
      <c r="B596" s="172" t="s">
        <v>257</v>
      </c>
      <c r="C596" t="s">
        <v>259</v>
      </c>
    </row>
    <row r="597" spans="2:3">
      <c r="B597" s="172" t="s">
        <v>257</v>
      </c>
      <c r="C597" t="s">
        <v>260</v>
      </c>
    </row>
    <row r="598" spans="2:3">
      <c r="B598" s="172" t="s">
        <v>257</v>
      </c>
      <c r="C598" t="s">
        <v>261</v>
      </c>
    </row>
    <row r="599" spans="2:3">
      <c r="B599" s="172">
        <v>233</v>
      </c>
      <c r="C599" t="s">
        <v>259</v>
      </c>
    </row>
    <row r="600" spans="2:3">
      <c r="B600" s="172">
        <v>234</v>
      </c>
      <c r="C600" t="s">
        <v>260</v>
      </c>
    </row>
    <row r="601" spans="2:3">
      <c r="B601" s="172">
        <v>235</v>
      </c>
      <c r="C601" t="s">
        <v>261</v>
      </c>
    </row>
    <row r="602" spans="2:3" ht="15.75" thickBot="1">
      <c r="B602" s="174" t="s">
        <v>257</v>
      </c>
      <c r="C602" t="s">
        <v>259</v>
      </c>
    </row>
    <row r="603" spans="2:3">
      <c r="B603" s="172" t="s">
        <v>257</v>
      </c>
      <c r="C603" t="s">
        <v>260</v>
      </c>
    </row>
    <row r="604" spans="2:3">
      <c r="B604" s="172" t="s">
        <v>257</v>
      </c>
      <c r="C604" t="s">
        <v>261</v>
      </c>
    </row>
    <row r="605" spans="2:3">
      <c r="B605" s="172" t="s">
        <v>257</v>
      </c>
      <c r="C605" t="s">
        <v>259</v>
      </c>
    </row>
    <row r="606" spans="2:3">
      <c r="B606" s="172">
        <v>236</v>
      </c>
      <c r="C606" t="s">
        <v>260</v>
      </c>
    </row>
    <row r="607" spans="2:3">
      <c r="B607" s="172">
        <v>237</v>
      </c>
      <c r="C607" t="s">
        <v>261</v>
      </c>
    </row>
    <row r="608" spans="2:3">
      <c r="B608" s="172">
        <v>238</v>
      </c>
      <c r="C608" t="s">
        <v>259</v>
      </c>
    </row>
    <row r="609" spans="2:3" ht="15.75" thickBot="1">
      <c r="B609" s="174" t="s">
        <v>257</v>
      </c>
      <c r="C609" t="s">
        <v>260</v>
      </c>
    </row>
    <row r="610" spans="2:3">
      <c r="B610" s="172" t="s">
        <v>257</v>
      </c>
      <c r="C610" t="s">
        <v>261</v>
      </c>
    </row>
    <row r="611" spans="2:3">
      <c r="B611" s="172" t="s">
        <v>257</v>
      </c>
      <c r="C611" t="s">
        <v>259</v>
      </c>
    </row>
    <row r="612" spans="2:3">
      <c r="B612" s="172" t="s">
        <v>257</v>
      </c>
      <c r="C612" t="s">
        <v>260</v>
      </c>
    </row>
    <row r="613" spans="2:3">
      <c r="B613" s="172">
        <v>239</v>
      </c>
      <c r="C613" t="s">
        <v>261</v>
      </c>
    </row>
    <row r="614" spans="2:3">
      <c r="B614" s="172">
        <v>240</v>
      </c>
      <c r="C614" t="s">
        <v>259</v>
      </c>
    </row>
    <row r="615" spans="2:3">
      <c r="B615" s="172">
        <v>241</v>
      </c>
      <c r="C615" t="s">
        <v>260</v>
      </c>
    </row>
    <row r="616" spans="2:3" ht="15.75" thickBot="1">
      <c r="B616" s="174" t="s">
        <v>257</v>
      </c>
      <c r="C616" t="s">
        <v>261</v>
      </c>
    </row>
    <row r="617" spans="2:3">
      <c r="B617" s="172" t="s">
        <v>257</v>
      </c>
      <c r="C617" t="s">
        <v>259</v>
      </c>
    </row>
    <row r="618" spans="2:3">
      <c r="B618" s="172" t="s">
        <v>257</v>
      </c>
      <c r="C618" t="s">
        <v>260</v>
      </c>
    </row>
    <row r="619" spans="2:3">
      <c r="B619" s="172" t="s">
        <v>257</v>
      </c>
      <c r="C619" t="s">
        <v>261</v>
      </c>
    </row>
    <row r="620" spans="2:3">
      <c r="B620" s="172">
        <v>242</v>
      </c>
      <c r="C620" t="s">
        <v>259</v>
      </c>
    </row>
    <row r="621" spans="2:3">
      <c r="B621" s="172">
        <v>243</v>
      </c>
      <c r="C621" t="s">
        <v>260</v>
      </c>
    </row>
    <row r="622" spans="2:3">
      <c r="B622" s="172">
        <v>244</v>
      </c>
      <c r="C622" t="s">
        <v>261</v>
      </c>
    </row>
    <row r="623" spans="2:3" ht="15.75" thickBot="1">
      <c r="B623" s="174" t="s">
        <v>257</v>
      </c>
      <c r="C623" t="s">
        <v>259</v>
      </c>
    </row>
    <row r="624" spans="2:3">
      <c r="B624" s="172" t="s">
        <v>257</v>
      </c>
      <c r="C624" t="s">
        <v>260</v>
      </c>
    </row>
    <row r="625" spans="2:3">
      <c r="B625" s="172" t="s">
        <v>257</v>
      </c>
      <c r="C625" t="s">
        <v>261</v>
      </c>
    </row>
    <row r="626" spans="2:3">
      <c r="B626" s="172" t="s">
        <v>257</v>
      </c>
      <c r="C626" t="s">
        <v>259</v>
      </c>
    </row>
    <row r="627" spans="2:3">
      <c r="B627" s="172">
        <v>245</v>
      </c>
      <c r="C627" t="s">
        <v>260</v>
      </c>
    </row>
    <row r="628" spans="2:3">
      <c r="B628" s="172">
        <v>246</v>
      </c>
      <c r="C628" t="s">
        <v>261</v>
      </c>
    </row>
    <row r="629" spans="2:3">
      <c r="B629" s="172">
        <v>247</v>
      </c>
      <c r="C629" t="s">
        <v>259</v>
      </c>
    </row>
    <row r="630" spans="2:3" ht="15.75" thickBot="1">
      <c r="B630" s="174" t="s">
        <v>257</v>
      </c>
      <c r="C630" t="s">
        <v>260</v>
      </c>
    </row>
    <row r="631" spans="2:3">
      <c r="B631" s="172" t="s">
        <v>257</v>
      </c>
      <c r="C631" t="s">
        <v>261</v>
      </c>
    </row>
    <row r="632" spans="2:3">
      <c r="B632" s="172" t="s">
        <v>257</v>
      </c>
      <c r="C632" t="s">
        <v>259</v>
      </c>
    </row>
    <row r="633" spans="2:3">
      <c r="B633" s="172" t="s">
        <v>257</v>
      </c>
      <c r="C633" t="s">
        <v>260</v>
      </c>
    </row>
    <row r="634" spans="2:3">
      <c r="B634" s="172">
        <v>248</v>
      </c>
      <c r="C634" t="s">
        <v>261</v>
      </c>
    </row>
    <row r="635" spans="2:3">
      <c r="B635" s="172">
        <v>249</v>
      </c>
      <c r="C635" t="s">
        <v>259</v>
      </c>
    </row>
    <row r="636" spans="2:3">
      <c r="B636" s="172">
        <v>250</v>
      </c>
      <c r="C636" t="s">
        <v>260</v>
      </c>
    </row>
    <row r="637" spans="2:3" ht="15.75" thickBot="1">
      <c r="B637" s="174" t="s">
        <v>257</v>
      </c>
      <c r="C637" t="s">
        <v>261</v>
      </c>
    </row>
    <row r="638" spans="2:3">
      <c r="B638" s="172" t="s">
        <v>257</v>
      </c>
      <c r="C638" t="s">
        <v>259</v>
      </c>
    </row>
    <row r="639" spans="2:3">
      <c r="B639" s="172" t="s">
        <v>257</v>
      </c>
      <c r="C639" t="s">
        <v>260</v>
      </c>
    </row>
    <row r="640" spans="2:3">
      <c r="B640" s="172" t="s">
        <v>257</v>
      </c>
      <c r="C640" t="s">
        <v>261</v>
      </c>
    </row>
    <row r="641" spans="2:3">
      <c r="B641" s="172">
        <v>251</v>
      </c>
      <c r="C641" t="s">
        <v>259</v>
      </c>
    </row>
    <row r="642" spans="2:3">
      <c r="B642" s="172">
        <v>252</v>
      </c>
      <c r="C642" t="s">
        <v>260</v>
      </c>
    </row>
    <row r="643" spans="2:3">
      <c r="B643" s="172">
        <v>253</v>
      </c>
      <c r="C643" t="s">
        <v>261</v>
      </c>
    </row>
    <row r="644" spans="2:3" ht="15.75" thickBot="1">
      <c r="B644" s="174" t="s">
        <v>257</v>
      </c>
      <c r="C644" t="s">
        <v>259</v>
      </c>
    </row>
    <row r="645" spans="2:3">
      <c r="B645" s="172" t="s">
        <v>257</v>
      </c>
      <c r="C645" t="s">
        <v>260</v>
      </c>
    </row>
    <row r="646" spans="2:3">
      <c r="B646" s="172" t="s">
        <v>257</v>
      </c>
      <c r="C646" t="s">
        <v>261</v>
      </c>
    </row>
    <row r="647" spans="2:3">
      <c r="B647" s="172" t="s">
        <v>257</v>
      </c>
      <c r="C647" t="s">
        <v>259</v>
      </c>
    </row>
    <row r="648" spans="2:3">
      <c r="B648" s="172">
        <v>254</v>
      </c>
      <c r="C648" t="s">
        <v>260</v>
      </c>
    </row>
    <row r="649" spans="2:3">
      <c r="B649" s="172">
        <v>255</v>
      </c>
      <c r="C649" t="s">
        <v>261</v>
      </c>
    </row>
    <row r="650" spans="2:3">
      <c r="B650" s="172">
        <v>256</v>
      </c>
      <c r="C650" t="s">
        <v>259</v>
      </c>
    </row>
    <row r="651" spans="2:3" ht="15.75" thickBot="1">
      <c r="B651" s="174" t="s">
        <v>257</v>
      </c>
      <c r="C651" t="s">
        <v>260</v>
      </c>
    </row>
    <row r="652" spans="2:3">
      <c r="B652" s="172" t="s">
        <v>257</v>
      </c>
      <c r="C652" t="s">
        <v>261</v>
      </c>
    </row>
    <row r="653" spans="2:3">
      <c r="B653" s="172" t="s">
        <v>257</v>
      </c>
      <c r="C653" t="s">
        <v>259</v>
      </c>
    </row>
    <row r="654" spans="2:3">
      <c r="B654" s="172" t="s">
        <v>257</v>
      </c>
      <c r="C654" t="s">
        <v>260</v>
      </c>
    </row>
    <row r="655" spans="2:3">
      <c r="B655" s="172">
        <v>257</v>
      </c>
      <c r="C655" t="s">
        <v>261</v>
      </c>
    </row>
    <row r="656" spans="2:3">
      <c r="B656" s="172">
        <v>258</v>
      </c>
      <c r="C656" t="s">
        <v>259</v>
      </c>
    </row>
    <row r="657" spans="2:3">
      <c r="B657" s="172">
        <v>259</v>
      </c>
      <c r="C657" t="s">
        <v>260</v>
      </c>
    </row>
    <row r="658" spans="2:3" ht="15.75" thickBot="1">
      <c r="B658" s="174" t="s">
        <v>257</v>
      </c>
      <c r="C658" t="s">
        <v>261</v>
      </c>
    </row>
    <row r="659" spans="2:3">
      <c r="B659" s="172" t="s">
        <v>257</v>
      </c>
      <c r="C659" t="s">
        <v>259</v>
      </c>
    </row>
    <row r="660" spans="2:3">
      <c r="B660" s="172" t="s">
        <v>257</v>
      </c>
      <c r="C660" t="s">
        <v>260</v>
      </c>
    </row>
    <row r="661" spans="2:3">
      <c r="B661" s="172" t="s">
        <v>257</v>
      </c>
      <c r="C661" t="s">
        <v>261</v>
      </c>
    </row>
    <row r="662" spans="2:3">
      <c r="B662" s="172">
        <v>260</v>
      </c>
      <c r="C662" t="s">
        <v>259</v>
      </c>
    </row>
    <row r="663" spans="2:3">
      <c r="B663" s="172">
        <v>261</v>
      </c>
      <c r="C663" t="s">
        <v>260</v>
      </c>
    </row>
    <row r="664" spans="2:3">
      <c r="B664" s="172">
        <v>262</v>
      </c>
      <c r="C664" t="s">
        <v>261</v>
      </c>
    </row>
    <row r="665" spans="2:3" ht="15.75" thickBot="1">
      <c r="B665" s="174" t="s">
        <v>257</v>
      </c>
      <c r="C665" t="s">
        <v>259</v>
      </c>
    </row>
    <row r="666" spans="2:3">
      <c r="B666" s="172" t="s">
        <v>257</v>
      </c>
      <c r="C666" t="s">
        <v>260</v>
      </c>
    </row>
    <row r="667" spans="2:3">
      <c r="B667" s="172" t="s">
        <v>257</v>
      </c>
      <c r="C667" t="s">
        <v>261</v>
      </c>
    </row>
    <row r="668" spans="2:3">
      <c r="B668" s="172" t="s">
        <v>257</v>
      </c>
      <c r="C668" t="s">
        <v>259</v>
      </c>
    </row>
    <row r="669" spans="2:3">
      <c r="B669" s="172">
        <v>263</v>
      </c>
      <c r="C669" t="s">
        <v>260</v>
      </c>
    </row>
    <row r="670" spans="2:3">
      <c r="B670" s="172">
        <v>264</v>
      </c>
      <c r="C670" t="s">
        <v>261</v>
      </c>
    </row>
    <row r="671" spans="2:3">
      <c r="B671" s="172">
        <v>265</v>
      </c>
      <c r="C671" t="s">
        <v>259</v>
      </c>
    </row>
    <row r="672" spans="2:3" ht="15.75" thickBot="1">
      <c r="B672" s="174" t="s">
        <v>257</v>
      </c>
      <c r="C672" t="s">
        <v>260</v>
      </c>
    </row>
    <row r="673" spans="2:3">
      <c r="B673" s="172" t="s">
        <v>257</v>
      </c>
      <c r="C673" t="s">
        <v>261</v>
      </c>
    </row>
    <row r="674" spans="2:3">
      <c r="B674" s="172" t="s">
        <v>257</v>
      </c>
      <c r="C674" t="s">
        <v>259</v>
      </c>
    </row>
    <row r="675" spans="2:3">
      <c r="B675" s="172" t="s">
        <v>257</v>
      </c>
      <c r="C675" t="s">
        <v>260</v>
      </c>
    </row>
    <row r="676" spans="2:3">
      <c r="B676" s="172">
        <v>266</v>
      </c>
      <c r="C676" t="s">
        <v>261</v>
      </c>
    </row>
    <row r="677" spans="2:3">
      <c r="B677" s="172">
        <v>267</v>
      </c>
      <c r="C677" t="s">
        <v>259</v>
      </c>
    </row>
    <row r="678" spans="2:3">
      <c r="B678" s="172">
        <v>268</v>
      </c>
      <c r="C678" t="s">
        <v>260</v>
      </c>
    </row>
    <row r="679" spans="2:3" ht="15.75" thickBot="1">
      <c r="B679" s="174" t="s">
        <v>257</v>
      </c>
      <c r="C679" t="s">
        <v>261</v>
      </c>
    </row>
    <row r="680" spans="2:3">
      <c r="B680" s="172" t="s">
        <v>257</v>
      </c>
      <c r="C680" t="s">
        <v>259</v>
      </c>
    </row>
    <row r="681" spans="2:3">
      <c r="B681" s="172" t="s">
        <v>257</v>
      </c>
      <c r="C681" t="s">
        <v>260</v>
      </c>
    </row>
    <row r="682" spans="2:3">
      <c r="B682" s="172" t="s">
        <v>257</v>
      </c>
      <c r="C682" t="s">
        <v>261</v>
      </c>
    </row>
    <row r="683" spans="2:3">
      <c r="B683" s="172">
        <v>269</v>
      </c>
      <c r="C683" t="s">
        <v>259</v>
      </c>
    </row>
    <row r="684" spans="2:3">
      <c r="B684" s="172">
        <v>270</v>
      </c>
      <c r="C684" t="s">
        <v>260</v>
      </c>
    </row>
    <row r="685" spans="2:3">
      <c r="B685" s="172">
        <v>271</v>
      </c>
      <c r="C685" t="s">
        <v>261</v>
      </c>
    </row>
    <row r="686" spans="2:3" ht="15.75" thickBot="1">
      <c r="B686" s="174" t="s">
        <v>257</v>
      </c>
      <c r="C686" t="s">
        <v>259</v>
      </c>
    </row>
    <row r="687" spans="2:3">
      <c r="B687" s="172" t="s">
        <v>257</v>
      </c>
      <c r="C687" t="s">
        <v>260</v>
      </c>
    </row>
    <row r="688" spans="2:3">
      <c r="B688" s="172" t="s">
        <v>257</v>
      </c>
      <c r="C688" t="s">
        <v>261</v>
      </c>
    </row>
    <row r="689" spans="2:3">
      <c r="B689" s="172" t="s">
        <v>257</v>
      </c>
      <c r="C689" t="s">
        <v>259</v>
      </c>
    </row>
    <row r="690" spans="2:3">
      <c r="B690" s="172">
        <v>272</v>
      </c>
      <c r="C690" t="s">
        <v>260</v>
      </c>
    </row>
    <row r="691" spans="2:3">
      <c r="B691" s="172">
        <v>273</v>
      </c>
      <c r="C691" t="s">
        <v>261</v>
      </c>
    </row>
    <row r="692" spans="2:3">
      <c r="B692" s="172">
        <v>274</v>
      </c>
      <c r="C692" t="s">
        <v>259</v>
      </c>
    </row>
    <row r="693" spans="2:3" ht="15.75" thickBot="1">
      <c r="B693" s="174" t="s">
        <v>257</v>
      </c>
      <c r="C693" t="s">
        <v>260</v>
      </c>
    </row>
    <row r="694" spans="2:3">
      <c r="B694" s="172" t="s">
        <v>257</v>
      </c>
      <c r="C694" t="s">
        <v>261</v>
      </c>
    </row>
    <row r="695" spans="2:3">
      <c r="B695" s="172" t="s">
        <v>257</v>
      </c>
      <c r="C695" t="s">
        <v>259</v>
      </c>
    </row>
    <row r="696" spans="2:3">
      <c r="B696" s="172" t="s">
        <v>257</v>
      </c>
      <c r="C696" t="s">
        <v>260</v>
      </c>
    </row>
    <row r="697" spans="2:3">
      <c r="B697" s="172">
        <v>275</v>
      </c>
      <c r="C697" t="s">
        <v>261</v>
      </c>
    </row>
    <row r="698" spans="2:3">
      <c r="B698" s="172">
        <v>276</v>
      </c>
      <c r="C698" t="s">
        <v>259</v>
      </c>
    </row>
    <row r="699" spans="2:3">
      <c r="B699" s="172">
        <v>277</v>
      </c>
      <c r="C699" t="s">
        <v>260</v>
      </c>
    </row>
    <row r="700" spans="2:3" ht="15.75" thickBot="1">
      <c r="B700" s="174" t="s">
        <v>257</v>
      </c>
      <c r="C700" t="s">
        <v>261</v>
      </c>
    </row>
    <row r="701" spans="2:3">
      <c r="B701" s="172" t="s">
        <v>257</v>
      </c>
      <c r="C701" t="s">
        <v>259</v>
      </c>
    </row>
    <row r="702" spans="2:3">
      <c r="B702" s="172" t="s">
        <v>257</v>
      </c>
      <c r="C702" t="s">
        <v>260</v>
      </c>
    </row>
    <row r="703" spans="2:3">
      <c r="B703" s="172" t="s">
        <v>257</v>
      </c>
      <c r="C703" t="s">
        <v>261</v>
      </c>
    </row>
    <row r="704" spans="2:3">
      <c r="B704" s="172">
        <v>278</v>
      </c>
      <c r="C704" t="s">
        <v>259</v>
      </c>
    </row>
    <row r="705" spans="2:3">
      <c r="B705" s="172">
        <v>279</v>
      </c>
      <c r="C705" t="s">
        <v>260</v>
      </c>
    </row>
    <row r="706" spans="2:3">
      <c r="B706" s="172">
        <v>280</v>
      </c>
      <c r="C706" t="s">
        <v>261</v>
      </c>
    </row>
    <row r="707" spans="2:3" ht="15.75" thickBot="1">
      <c r="B707" s="174" t="s">
        <v>257</v>
      </c>
      <c r="C707" t="s">
        <v>259</v>
      </c>
    </row>
    <row r="708" spans="2:3">
      <c r="B708" s="172" t="s">
        <v>257</v>
      </c>
      <c r="C708" t="s">
        <v>260</v>
      </c>
    </row>
    <row r="709" spans="2:3">
      <c r="B709" s="172" t="s">
        <v>257</v>
      </c>
      <c r="C709" t="s">
        <v>261</v>
      </c>
    </row>
    <row r="710" spans="2:3">
      <c r="B710" s="172" t="s">
        <v>257</v>
      </c>
      <c r="C710" t="s">
        <v>259</v>
      </c>
    </row>
    <row r="711" spans="2:3">
      <c r="B711" s="172">
        <v>281</v>
      </c>
      <c r="C711" t="s">
        <v>260</v>
      </c>
    </row>
    <row r="712" spans="2:3">
      <c r="B712" s="172">
        <v>282</v>
      </c>
      <c r="C712" t="s">
        <v>261</v>
      </c>
    </row>
    <row r="713" spans="2:3">
      <c r="B713" s="172">
        <v>283</v>
      </c>
      <c r="C713" t="s">
        <v>259</v>
      </c>
    </row>
    <row r="714" spans="2:3" ht="15.75" thickBot="1">
      <c r="B714" s="174" t="s">
        <v>257</v>
      </c>
      <c r="C714" t="s">
        <v>260</v>
      </c>
    </row>
    <row r="715" spans="2:3">
      <c r="B715" s="172" t="s">
        <v>257</v>
      </c>
      <c r="C715" t="s">
        <v>261</v>
      </c>
    </row>
    <row r="716" spans="2:3">
      <c r="B716" s="172" t="s">
        <v>257</v>
      </c>
      <c r="C716" t="s">
        <v>259</v>
      </c>
    </row>
    <row r="717" spans="2:3">
      <c r="B717" s="172" t="s">
        <v>257</v>
      </c>
      <c r="C717" t="s">
        <v>260</v>
      </c>
    </row>
    <row r="718" spans="2:3">
      <c r="B718" s="172">
        <v>284</v>
      </c>
      <c r="C718" t="s">
        <v>261</v>
      </c>
    </row>
    <row r="719" spans="2:3">
      <c r="B719" s="172">
        <v>285</v>
      </c>
      <c r="C719" t="s">
        <v>259</v>
      </c>
    </row>
    <row r="720" spans="2:3">
      <c r="B720" s="172">
        <v>286</v>
      </c>
      <c r="C720" t="s">
        <v>260</v>
      </c>
    </row>
    <row r="721" spans="2:3" ht="15.75" thickBot="1">
      <c r="B721" s="174" t="s">
        <v>257</v>
      </c>
      <c r="C721" t="s">
        <v>261</v>
      </c>
    </row>
    <row r="722" spans="2:3">
      <c r="B722" s="172" t="s">
        <v>257</v>
      </c>
      <c r="C722" t="s">
        <v>259</v>
      </c>
    </row>
    <row r="723" spans="2:3">
      <c r="B723" s="172" t="s">
        <v>257</v>
      </c>
      <c r="C723" t="s">
        <v>260</v>
      </c>
    </row>
    <row r="724" spans="2:3">
      <c r="B724" s="172" t="s">
        <v>257</v>
      </c>
      <c r="C724" t="s">
        <v>261</v>
      </c>
    </row>
    <row r="725" spans="2:3">
      <c r="B725" s="172">
        <v>287</v>
      </c>
      <c r="C725" t="s">
        <v>259</v>
      </c>
    </row>
    <row r="726" spans="2:3">
      <c r="B726" s="172">
        <v>288</v>
      </c>
      <c r="C726" t="s">
        <v>260</v>
      </c>
    </row>
    <row r="727" spans="2:3">
      <c r="B727" s="172">
        <v>289</v>
      </c>
      <c r="C727" t="s">
        <v>261</v>
      </c>
    </row>
    <row r="728" spans="2:3" ht="15.75" thickBot="1">
      <c r="B728" s="174" t="s">
        <v>257</v>
      </c>
      <c r="C728" t="s">
        <v>259</v>
      </c>
    </row>
    <row r="729" spans="2:3">
      <c r="B729" s="172" t="s">
        <v>257</v>
      </c>
      <c r="C729" t="s">
        <v>260</v>
      </c>
    </row>
    <row r="730" spans="2:3">
      <c r="B730" s="172" t="s">
        <v>257</v>
      </c>
      <c r="C730" t="s">
        <v>261</v>
      </c>
    </row>
    <row r="731" spans="2:3">
      <c r="B731" s="172" t="s">
        <v>257</v>
      </c>
      <c r="C731" t="s">
        <v>259</v>
      </c>
    </row>
    <row r="732" spans="2:3">
      <c r="B732" s="172">
        <v>290</v>
      </c>
      <c r="C732" t="s">
        <v>260</v>
      </c>
    </row>
    <row r="733" spans="2:3">
      <c r="B733" s="172">
        <v>291</v>
      </c>
      <c r="C733" t="s">
        <v>261</v>
      </c>
    </row>
    <row r="734" spans="2:3">
      <c r="B734" s="172">
        <v>292</v>
      </c>
      <c r="C734" t="s">
        <v>259</v>
      </c>
    </row>
    <row r="735" spans="2:3" ht="15.75" thickBot="1">
      <c r="B735" s="174" t="s">
        <v>257</v>
      </c>
      <c r="C735" t="s">
        <v>260</v>
      </c>
    </row>
    <row r="736" spans="2:3">
      <c r="B736" s="172" t="s">
        <v>257</v>
      </c>
      <c r="C736" t="s">
        <v>261</v>
      </c>
    </row>
    <row r="737" spans="2:3">
      <c r="B737" s="172" t="s">
        <v>257</v>
      </c>
      <c r="C737" t="s">
        <v>259</v>
      </c>
    </row>
    <row r="738" spans="2:3">
      <c r="B738" s="172" t="s">
        <v>257</v>
      </c>
      <c r="C738" t="s">
        <v>260</v>
      </c>
    </row>
    <row r="739" spans="2:3">
      <c r="B739" s="172">
        <v>293</v>
      </c>
      <c r="C739" t="s">
        <v>261</v>
      </c>
    </row>
    <row r="740" spans="2:3">
      <c r="B740" s="172">
        <v>294</v>
      </c>
      <c r="C740" t="s">
        <v>259</v>
      </c>
    </row>
    <row r="741" spans="2:3">
      <c r="B741" s="172">
        <v>295</v>
      </c>
      <c r="C741" t="s">
        <v>260</v>
      </c>
    </row>
    <row r="742" spans="2:3" ht="15.75" thickBot="1">
      <c r="B742" s="174" t="s">
        <v>257</v>
      </c>
      <c r="C742" t="s">
        <v>261</v>
      </c>
    </row>
    <row r="743" spans="2:3">
      <c r="B743" s="172" t="s">
        <v>257</v>
      </c>
      <c r="C743" t="s">
        <v>259</v>
      </c>
    </row>
    <row r="744" spans="2:3">
      <c r="B744" s="172" t="s">
        <v>257</v>
      </c>
      <c r="C744" t="s">
        <v>260</v>
      </c>
    </row>
    <row r="745" spans="2:3">
      <c r="B745" s="172" t="s">
        <v>257</v>
      </c>
      <c r="C745" t="s">
        <v>261</v>
      </c>
    </row>
    <row r="746" spans="2:3">
      <c r="B746" s="172">
        <v>296</v>
      </c>
      <c r="C746" t="s">
        <v>259</v>
      </c>
    </row>
    <row r="747" spans="2:3">
      <c r="B747" s="172">
        <v>297</v>
      </c>
      <c r="C747" t="s">
        <v>260</v>
      </c>
    </row>
    <row r="748" spans="2:3">
      <c r="B748" s="172">
        <v>298</v>
      </c>
      <c r="C748" t="s">
        <v>261</v>
      </c>
    </row>
    <row r="749" spans="2:3" ht="15.75" thickBot="1">
      <c r="B749" s="174" t="s">
        <v>257</v>
      </c>
      <c r="C749" t="s">
        <v>259</v>
      </c>
    </row>
    <row r="750" spans="2:3">
      <c r="B750" s="172" t="s">
        <v>257</v>
      </c>
      <c r="C750" t="s">
        <v>260</v>
      </c>
    </row>
    <row r="751" spans="2:3">
      <c r="B751" s="172" t="s">
        <v>257</v>
      </c>
      <c r="C751" t="s">
        <v>261</v>
      </c>
    </row>
    <row r="752" spans="2:3">
      <c r="B752" s="172" t="s">
        <v>257</v>
      </c>
      <c r="C752" t="s">
        <v>259</v>
      </c>
    </row>
    <row r="753" spans="2:3">
      <c r="B753" s="172">
        <v>299</v>
      </c>
      <c r="C753" t="s">
        <v>260</v>
      </c>
    </row>
    <row r="754" spans="2:3">
      <c r="B754" s="172">
        <v>300</v>
      </c>
      <c r="C754" t="s">
        <v>261</v>
      </c>
    </row>
    <row r="755" spans="2:3">
      <c r="B755" s="172">
        <v>301</v>
      </c>
      <c r="C755" t="s">
        <v>259</v>
      </c>
    </row>
    <row r="756" spans="2:3" ht="15.75" thickBot="1">
      <c r="B756" s="174" t="s">
        <v>257</v>
      </c>
      <c r="C756" t="s">
        <v>260</v>
      </c>
    </row>
    <row r="757" spans="2:3">
      <c r="B757" s="172" t="s">
        <v>257</v>
      </c>
      <c r="C757" t="s">
        <v>261</v>
      </c>
    </row>
    <row r="758" spans="2:3">
      <c r="B758" s="172" t="s">
        <v>257</v>
      </c>
      <c r="C758" t="s">
        <v>259</v>
      </c>
    </row>
    <row r="759" spans="2:3">
      <c r="B759" s="172" t="s">
        <v>257</v>
      </c>
      <c r="C759" t="s">
        <v>260</v>
      </c>
    </row>
    <row r="760" spans="2:3">
      <c r="B760" s="172">
        <v>302</v>
      </c>
      <c r="C760" t="s">
        <v>261</v>
      </c>
    </row>
    <row r="761" spans="2:3">
      <c r="B761" s="172">
        <v>303</v>
      </c>
      <c r="C761" t="s">
        <v>259</v>
      </c>
    </row>
    <row r="762" spans="2:3">
      <c r="B762" s="172">
        <v>304</v>
      </c>
      <c r="C762" t="s">
        <v>260</v>
      </c>
    </row>
    <row r="763" spans="2:3" ht="15.75" thickBot="1">
      <c r="B763" s="174" t="s">
        <v>257</v>
      </c>
      <c r="C763" t="s">
        <v>261</v>
      </c>
    </row>
    <row r="764" spans="2:3">
      <c r="B764" s="172" t="s">
        <v>257</v>
      </c>
      <c r="C764" t="s">
        <v>259</v>
      </c>
    </row>
    <row r="765" spans="2:3">
      <c r="B765" s="172" t="s">
        <v>257</v>
      </c>
      <c r="C765" t="s">
        <v>260</v>
      </c>
    </row>
    <row r="766" spans="2:3">
      <c r="B766" s="172" t="s">
        <v>257</v>
      </c>
      <c r="C766" t="s">
        <v>261</v>
      </c>
    </row>
    <row r="767" spans="2:3">
      <c r="B767" s="172">
        <v>305</v>
      </c>
      <c r="C767" t="s">
        <v>259</v>
      </c>
    </row>
    <row r="768" spans="2:3">
      <c r="B768" s="172">
        <v>306</v>
      </c>
      <c r="C768" t="s">
        <v>260</v>
      </c>
    </row>
    <row r="769" spans="2:3">
      <c r="B769" s="172">
        <v>307</v>
      </c>
      <c r="C769" t="s">
        <v>261</v>
      </c>
    </row>
    <row r="770" spans="2:3" ht="15.75" thickBot="1">
      <c r="B770" s="174" t="s">
        <v>257</v>
      </c>
      <c r="C770" t="s">
        <v>259</v>
      </c>
    </row>
    <row r="771" spans="2:3">
      <c r="B771" s="172" t="s">
        <v>257</v>
      </c>
      <c r="C771" t="s">
        <v>260</v>
      </c>
    </row>
    <row r="772" spans="2:3">
      <c r="B772" s="172" t="s">
        <v>257</v>
      </c>
      <c r="C772" t="s">
        <v>261</v>
      </c>
    </row>
    <row r="773" spans="2:3">
      <c r="B773" s="172" t="s">
        <v>257</v>
      </c>
      <c r="C773" t="s">
        <v>259</v>
      </c>
    </row>
    <row r="774" spans="2:3">
      <c r="B774" s="172">
        <v>308</v>
      </c>
      <c r="C774" t="s">
        <v>260</v>
      </c>
    </row>
    <row r="775" spans="2:3">
      <c r="B775" s="172">
        <v>309</v>
      </c>
      <c r="C775" t="s">
        <v>261</v>
      </c>
    </row>
    <row r="776" spans="2:3">
      <c r="B776" s="172">
        <v>310</v>
      </c>
      <c r="C776" t="s">
        <v>259</v>
      </c>
    </row>
    <row r="777" spans="2:3" ht="15.75" thickBot="1">
      <c r="B777" s="174" t="s">
        <v>257</v>
      </c>
      <c r="C777" t="s">
        <v>260</v>
      </c>
    </row>
    <row r="778" spans="2:3">
      <c r="B778" s="172" t="s">
        <v>257</v>
      </c>
      <c r="C778" t="s">
        <v>261</v>
      </c>
    </row>
    <row r="779" spans="2:3">
      <c r="B779" s="172" t="s">
        <v>257</v>
      </c>
      <c r="C779" t="s">
        <v>259</v>
      </c>
    </row>
    <row r="780" spans="2:3">
      <c r="B780" s="172" t="s">
        <v>257</v>
      </c>
      <c r="C780" t="s">
        <v>260</v>
      </c>
    </row>
    <row r="781" spans="2:3">
      <c r="B781" s="172">
        <v>311</v>
      </c>
      <c r="C781" t="s">
        <v>261</v>
      </c>
    </row>
    <row r="782" spans="2:3">
      <c r="B782" s="172">
        <v>312</v>
      </c>
      <c r="C782" t="s">
        <v>259</v>
      </c>
    </row>
    <row r="783" spans="2:3">
      <c r="B783" s="172">
        <v>313</v>
      </c>
      <c r="C783" t="s">
        <v>260</v>
      </c>
    </row>
    <row r="784" spans="2:3" ht="15.75" thickBot="1">
      <c r="B784" s="174" t="s">
        <v>257</v>
      </c>
      <c r="C784" t="s">
        <v>261</v>
      </c>
    </row>
    <row r="785" spans="2:3">
      <c r="B785" s="172" t="s">
        <v>257</v>
      </c>
      <c r="C785" t="s">
        <v>259</v>
      </c>
    </row>
    <row r="786" spans="2:3">
      <c r="B786" s="172" t="s">
        <v>257</v>
      </c>
      <c r="C786" t="s">
        <v>260</v>
      </c>
    </row>
    <row r="787" spans="2:3">
      <c r="B787" s="172" t="s">
        <v>257</v>
      </c>
      <c r="C787" t="s">
        <v>261</v>
      </c>
    </row>
    <row r="788" spans="2:3">
      <c r="B788" s="172">
        <v>314</v>
      </c>
      <c r="C788" t="s">
        <v>259</v>
      </c>
    </row>
    <row r="789" spans="2:3">
      <c r="B789" s="172">
        <v>315</v>
      </c>
      <c r="C789" t="s">
        <v>260</v>
      </c>
    </row>
    <row r="790" spans="2:3">
      <c r="B790" s="172">
        <v>316</v>
      </c>
      <c r="C790" t="s">
        <v>261</v>
      </c>
    </row>
    <row r="791" spans="2:3" ht="15.75" thickBot="1">
      <c r="B791" s="174" t="s">
        <v>257</v>
      </c>
      <c r="C791" t="s">
        <v>259</v>
      </c>
    </row>
    <row r="792" spans="2:3">
      <c r="B792" s="172" t="s">
        <v>257</v>
      </c>
      <c r="C792" t="s">
        <v>260</v>
      </c>
    </row>
    <row r="793" spans="2:3">
      <c r="B793" s="172" t="s">
        <v>257</v>
      </c>
      <c r="C793" t="s">
        <v>261</v>
      </c>
    </row>
    <row r="794" spans="2:3">
      <c r="B794" s="172" t="s">
        <v>257</v>
      </c>
      <c r="C794" t="s">
        <v>259</v>
      </c>
    </row>
    <row r="795" spans="2:3">
      <c r="B795" s="172">
        <v>317</v>
      </c>
      <c r="C795" t="s">
        <v>260</v>
      </c>
    </row>
    <row r="796" spans="2:3">
      <c r="B796" s="172">
        <v>318</v>
      </c>
      <c r="C796" t="s">
        <v>261</v>
      </c>
    </row>
    <row r="797" spans="2:3">
      <c r="B797" s="172">
        <v>319</v>
      </c>
      <c r="C797" t="s">
        <v>259</v>
      </c>
    </row>
    <row r="798" spans="2:3" ht="15.75" thickBot="1">
      <c r="B798" s="174" t="s">
        <v>257</v>
      </c>
      <c r="C798" t="s">
        <v>260</v>
      </c>
    </row>
    <row r="799" spans="2:3">
      <c r="B799" s="172" t="s">
        <v>257</v>
      </c>
      <c r="C799" t="s">
        <v>261</v>
      </c>
    </row>
    <row r="800" spans="2:3">
      <c r="B800" s="172" t="s">
        <v>257</v>
      </c>
      <c r="C800" t="s">
        <v>259</v>
      </c>
    </row>
    <row r="801" spans="2:3">
      <c r="B801" s="172" t="s">
        <v>257</v>
      </c>
      <c r="C801" t="s">
        <v>260</v>
      </c>
    </row>
    <row r="802" spans="2:3">
      <c r="B802" s="172">
        <v>320</v>
      </c>
      <c r="C802" t="s">
        <v>261</v>
      </c>
    </row>
    <row r="803" spans="2:3">
      <c r="B803" s="172">
        <v>321</v>
      </c>
      <c r="C803" t="s">
        <v>259</v>
      </c>
    </row>
    <row r="804" spans="2:3">
      <c r="B804" s="172">
        <v>322</v>
      </c>
      <c r="C804" t="s">
        <v>260</v>
      </c>
    </row>
    <row r="805" spans="2:3" ht="15.75" thickBot="1">
      <c r="B805" s="174" t="s">
        <v>257</v>
      </c>
      <c r="C805" t="s">
        <v>261</v>
      </c>
    </row>
    <row r="806" spans="2:3">
      <c r="B806" s="172" t="s">
        <v>257</v>
      </c>
      <c r="C806" t="s">
        <v>259</v>
      </c>
    </row>
    <row r="807" spans="2:3">
      <c r="B807" s="172" t="s">
        <v>257</v>
      </c>
      <c r="C807" t="s">
        <v>260</v>
      </c>
    </row>
    <row r="808" spans="2:3">
      <c r="B808" s="172" t="s">
        <v>257</v>
      </c>
      <c r="C808" t="s">
        <v>261</v>
      </c>
    </row>
    <row r="809" spans="2:3">
      <c r="B809" s="172">
        <v>323</v>
      </c>
      <c r="C809" t="s">
        <v>259</v>
      </c>
    </row>
    <row r="810" spans="2:3">
      <c r="B810" s="172">
        <v>324</v>
      </c>
      <c r="C810" t="s">
        <v>260</v>
      </c>
    </row>
    <row r="811" spans="2:3">
      <c r="B811" s="172">
        <v>325</v>
      </c>
      <c r="C811" t="s">
        <v>261</v>
      </c>
    </row>
    <row r="812" spans="2:3" ht="15.75" thickBot="1">
      <c r="B812" s="174" t="s">
        <v>257</v>
      </c>
      <c r="C812" t="s">
        <v>259</v>
      </c>
    </row>
    <row r="813" spans="2:3">
      <c r="B813" s="172" t="s">
        <v>257</v>
      </c>
      <c r="C813" t="s">
        <v>260</v>
      </c>
    </row>
    <row r="814" spans="2:3">
      <c r="B814" s="172" t="s">
        <v>257</v>
      </c>
      <c r="C814" t="s">
        <v>261</v>
      </c>
    </row>
    <row r="815" spans="2:3">
      <c r="B815" s="172" t="s">
        <v>257</v>
      </c>
      <c r="C815" t="s">
        <v>259</v>
      </c>
    </row>
    <row r="816" spans="2:3">
      <c r="B816" s="172">
        <v>326</v>
      </c>
      <c r="C816" t="s">
        <v>260</v>
      </c>
    </row>
    <row r="817" spans="2:3">
      <c r="B817" s="172">
        <v>327</v>
      </c>
      <c r="C817" t="s">
        <v>261</v>
      </c>
    </row>
    <row r="818" spans="2:3">
      <c r="B818" s="172">
        <v>328</v>
      </c>
      <c r="C818" t="s">
        <v>259</v>
      </c>
    </row>
    <row r="819" spans="2:3" ht="15.75" thickBot="1">
      <c r="B819" s="174" t="s">
        <v>257</v>
      </c>
      <c r="C819" t="s">
        <v>260</v>
      </c>
    </row>
    <row r="820" spans="2:3">
      <c r="B820" s="172" t="s">
        <v>257</v>
      </c>
      <c r="C820" t="s">
        <v>261</v>
      </c>
    </row>
    <row r="821" spans="2:3">
      <c r="B821" s="172" t="s">
        <v>257</v>
      </c>
      <c r="C821" t="s">
        <v>259</v>
      </c>
    </row>
    <row r="822" spans="2:3">
      <c r="B822" s="172" t="s">
        <v>257</v>
      </c>
      <c r="C822" t="s">
        <v>260</v>
      </c>
    </row>
    <row r="823" spans="2:3">
      <c r="B823" s="172">
        <v>329</v>
      </c>
      <c r="C823" t="s">
        <v>261</v>
      </c>
    </row>
    <row r="824" spans="2:3">
      <c r="B824" s="172">
        <v>330</v>
      </c>
      <c r="C824" t="s">
        <v>259</v>
      </c>
    </row>
    <row r="825" spans="2:3">
      <c r="B825" s="172">
        <v>331</v>
      </c>
      <c r="C825" t="s">
        <v>260</v>
      </c>
    </row>
    <row r="826" spans="2:3" ht="15.75" thickBot="1">
      <c r="B826" s="174" t="s">
        <v>257</v>
      </c>
      <c r="C826" t="s">
        <v>261</v>
      </c>
    </row>
    <row r="827" spans="2:3">
      <c r="B827" s="172" t="s">
        <v>257</v>
      </c>
      <c r="C827" t="s">
        <v>259</v>
      </c>
    </row>
    <row r="828" spans="2:3">
      <c r="B828" s="172" t="s">
        <v>257</v>
      </c>
      <c r="C828" t="s">
        <v>260</v>
      </c>
    </row>
    <row r="829" spans="2:3">
      <c r="B829" s="172" t="s">
        <v>257</v>
      </c>
      <c r="C829" t="s">
        <v>261</v>
      </c>
    </row>
    <row r="830" spans="2:3">
      <c r="B830" s="172">
        <v>332</v>
      </c>
      <c r="C830" t="s">
        <v>259</v>
      </c>
    </row>
    <row r="831" spans="2:3">
      <c r="B831" s="172">
        <v>333</v>
      </c>
      <c r="C831" t="s">
        <v>260</v>
      </c>
    </row>
    <row r="832" spans="2:3">
      <c r="B832" s="172">
        <v>334</v>
      </c>
      <c r="C832" t="s">
        <v>261</v>
      </c>
    </row>
    <row r="833" spans="2:3" ht="15.75" thickBot="1">
      <c r="B833" s="174" t="s">
        <v>257</v>
      </c>
      <c r="C833" t="s">
        <v>259</v>
      </c>
    </row>
    <row r="834" spans="2:3">
      <c r="B834" s="172" t="s">
        <v>257</v>
      </c>
      <c r="C834" t="s">
        <v>260</v>
      </c>
    </row>
    <row r="835" spans="2:3">
      <c r="B835" s="172" t="s">
        <v>257</v>
      </c>
      <c r="C835" t="s">
        <v>261</v>
      </c>
    </row>
    <row r="836" spans="2:3">
      <c r="B836" s="172" t="s">
        <v>257</v>
      </c>
      <c r="C836" t="s">
        <v>259</v>
      </c>
    </row>
    <row r="837" spans="2:3">
      <c r="B837" s="172">
        <v>335</v>
      </c>
      <c r="C837" t="s">
        <v>260</v>
      </c>
    </row>
    <row r="838" spans="2:3">
      <c r="B838" s="172">
        <v>336</v>
      </c>
      <c r="C838" t="s">
        <v>261</v>
      </c>
    </row>
    <row r="839" spans="2:3">
      <c r="B839" s="172">
        <v>337</v>
      </c>
      <c r="C839" t="s">
        <v>259</v>
      </c>
    </row>
    <row r="840" spans="2:3" ht="15.75" thickBot="1">
      <c r="B840" s="174" t="s">
        <v>257</v>
      </c>
      <c r="C840" t="s">
        <v>260</v>
      </c>
    </row>
    <row r="841" spans="2:3">
      <c r="B841" s="172" t="s">
        <v>257</v>
      </c>
      <c r="C841" t="s">
        <v>261</v>
      </c>
    </row>
    <row r="842" spans="2:3">
      <c r="B842" s="172" t="s">
        <v>257</v>
      </c>
      <c r="C842" t="s">
        <v>259</v>
      </c>
    </row>
    <row r="843" spans="2:3">
      <c r="B843" s="172" t="s">
        <v>257</v>
      </c>
      <c r="C843" t="s">
        <v>260</v>
      </c>
    </row>
    <row r="844" spans="2:3">
      <c r="B844" s="172">
        <v>338</v>
      </c>
      <c r="C844" t="s">
        <v>261</v>
      </c>
    </row>
    <row r="845" spans="2:3">
      <c r="B845" s="172">
        <v>339</v>
      </c>
      <c r="C845" t="s">
        <v>259</v>
      </c>
    </row>
    <row r="846" spans="2:3">
      <c r="B846" s="172">
        <v>340</v>
      </c>
      <c r="C846" t="s">
        <v>260</v>
      </c>
    </row>
    <row r="847" spans="2:3" ht="15.75" thickBot="1">
      <c r="B847" s="174" t="s">
        <v>257</v>
      </c>
      <c r="C847" t="s">
        <v>261</v>
      </c>
    </row>
    <row r="848" spans="2:3">
      <c r="B848" s="172" t="s">
        <v>257</v>
      </c>
      <c r="C848" t="s">
        <v>259</v>
      </c>
    </row>
    <row r="849" spans="2:3">
      <c r="B849" s="172" t="s">
        <v>257</v>
      </c>
      <c r="C849" t="s">
        <v>260</v>
      </c>
    </row>
    <row r="850" spans="2:3">
      <c r="B850" s="172" t="s">
        <v>257</v>
      </c>
      <c r="C850" t="s">
        <v>261</v>
      </c>
    </row>
    <row r="851" spans="2:3">
      <c r="B851" s="172">
        <v>341</v>
      </c>
      <c r="C851" t="s">
        <v>259</v>
      </c>
    </row>
    <row r="852" spans="2:3">
      <c r="B852" s="172">
        <v>342</v>
      </c>
      <c r="C852" t="s">
        <v>260</v>
      </c>
    </row>
    <row r="853" spans="2:3">
      <c r="B853" s="172">
        <v>343</v>
      </c>
      <c r="C853" t="s">
        <v>261</v>
      </c>
    </row>
    <row r="854" spans="2:3" ht="15.75" thickBot="1">
      <c r="B854" s="174" t="s">
        <v>257</v>
      </c>
      <c r="C854" t="s">
        <v>259</v>
      </c>
    </row>
    <row r="855" spans="2:3">
      <c r="B855" s="172" t="s">
        <v>257</v>
      </c>
      <c r="C855" t="s">
        <v>260</v>
      </c>
    </row>
    <row r="856" spans="2:3">
      <c r="B856" s="172" t="s">
        <v>257</v>
      </c>
      <c r="C856" t="s">
        <v>261</v>
      </c>
    </row>
    <row r="857" spans="2:3">
      <c r="B857" s="172" t="s">
        <v>257</v>
      </c>
      <c r="C857" t="s">
        <v>259</v>
      </c>
    </row>
    <row r="858" spans="2:3">
      <c r="B858" s="172">
        <v>344</v>
      </c>
      <c r="C858" t="s">
        <v>260</v>
      </c>
    </row>
    <row r="859" spans="2:3">
      <c r="B859" s="172">
        <v>345</v>
      </c>
      <c r="C859" t="s">
        <v>261</v>
      </c>
    </row>
    <row r="860" spans="2:3">
      <c r="B860" s="172">
        <v>346</v>
      </c>
      <c r="C860" t="s">
        <v>259</v>
      </c>
    </row>
    <row r="861" spans="2:3" ht="15.75" thickBot="1">
      <c r="B861" s="174" t="s">
        <v>257</v>
      </c>
      <c r="C861" t="s">
        <v>260</v>
      </c>
    </row>
    <row r="862" spans="2:3">
      <c r="B862" s="172" t="s">
        <v>257</v>
      </c>
      <c r="C862" t="s">
        <v>261</v>
      </c>
    </row>
    <row r="863" spans="2:3">
      <c r="B863" s="172" t="s">
        <v>257</v>
      </c>
      <c r="C863" t="s">
        <v>259</v>
      </c>
    </row>
    <row r="864" spans="2:3">
      <c r="B864" s="172" t="s">
        <v>257</v>
      </c>
      <c r="C864" t="s">
        <v>260</v>
      </c>
    </row>
    <row r="865" spans="2:3">
      <c r="B865" s="172">
        <v>347</v>
      </c>
      <c r="C865" t="s">
        <v>261</v>
      </c>
    </row>
    <row r="866" spans="2:3">
      <c r="B866" s="172">
        <v>348</v>
      </c>
      <c r="C866" t="s">
        <v>259</v>
      </c>
    </row>
    <row r="867" spans="2:3">
      <c r="B867" s="172">
        <v>349</v>
      </c>
      <c r="C867" t="s">
        <v>260</v>
      </c>
    </row>
    <row r="868" spans="2:3" ht="15.75" thickBot="1">
      <c r="B868" s="174" t="s">
        <v>257</v>
      </c>
      <c r="C868" t="s">
        <v>261</v>
      </c>
    </row>
    <row r="869" spans="2:3">
      <c r="B869" s="172" t="s">
        <v>257</v>
      </c>
      <c r="C869" t="s">
        <v>259</v>
      </c>
    </row>
    <row r="870" spans="2:3">
      <c r="B870" s="172" t="s">
        <v>257</v>
      </c>
      <c r="C870" t="s">
        <v>260</v>
      </c>
    </row>
    <row r="871" spans="2:3">
      <c r="B871" s="172" t="s">
        <v>257</v>
      </c>
      <c r="C871" t="s">
        <v>261</v>
      </c>
    </row>
    <row r="872" spans="2:3">
      <c r="B872" s="172">
        <v>350</v>
      </c>
      <c r="C872" t="s">
        <v>259</v>
      </c>
    </row>
    <row r="873" spans="2:3">
      <c r="B873" s="172">
        <v>351</v>
      </c>
      <c r="C873" t="s">
        <v>260</v>
      </c>
    </row>
    <row r="874" spans="2:3">
      <c r="B874" s="172">
        <v>352</v>
      </c>
      <c r="C874" t="s">
        <v>261</v>
      </c>
    </row>
    <row r="875" spans="2:3" ht="15.75" thickBot="1">
      <c r="B875" s="174" t="s">
        <v>257</v>
      </c>
      <c r="C875" t="s">
        <v>259</v>
      </c>
    </row>
    <row r="876" spans="2:3">
      <c r="B876" s="172" t="s">
        <v>257</v>
      </c>
      <c r="C876" t="s">
        <v>260</v>
      </c>
    </row>
    <row r="877" spans="2:3">
      <c r="B877" s="172" t="s">
        <v>257</v>
      </c>
      <c r="C877" t="s">
        <v>261</v>
      </c>
    </row>
    <row r="878" spans="2:3">
      <c r="B878" s="172" t="s">
        <v>257</v>
      </c>
      <c r="C878" t="s">
        <v>259</v>
      </c>
    </row>
    <row r="879" spans="2:3">
      <c r="B879" s="172">
        <v>353</v>
      </c>
      <c r="C879" t="s">
        <v>260</v>
      </c>
    </row>
    <row r="880" spans="2:3">
      <c r="B880" s="172">
        <v>354</v>
      </c>
      <c r="C880" t="s">
        <v>261</v>
      </c>
    </row>
    <row r="881" spans="2:3">
      <c r="B881" s="172">
        <v>355</v>
      </c>
      <c r="C881" t="s">
        <v>259</v>
      </c>
    </row>
    <row r="882" spans="2:3" ht="15.75" thickBot="1">
      <c r="B882" s="174" t="s">
        <v>257</v>
      </c>
      <c r="C882" t="s">
        <v>260</v>
      </c>
    </row>
    <row r="883" spans="2:3">
      <c r="B883" s="172" t="s">
        <v>257</v>
      </c>
      <c r="C883" t="s">
        <v>261</v>
      </c>
    </row>
    <row r="884" spans="2:3">
      <c r="B884" s="172" t="s">
        <v>257</v>
      </c>
      <c r="C884" t="s">
        <v>259</v>
      </c>
    </row>
    <row r="885" spans="2:3">
      <c r="B885" s="172" t="s">
        <v>257</v>
      </c>
      <c r="C885" t="s">
        <v>260</v>
      </c>
    </row>
    <row r="886" spans="2:3">
      <c r="B886" s="172">
        <v>356</v>
      </c>
      <c r="C886" t="s">
        <v>261</v>
      </c>
    </row>
    <row r="887" spans="2:3">
      <c r="B887" s="172">
        <v>357</v>
      </c>
      <c r="C887" t="s">
        <v>259</v>
      </c>
    </row>
    <row r="888" spans="2:3">
      <c r="B888" s="172">
        <v>358</v>
      </c>
      <c r="C888" t="s">
        <v>260</v>
      </c>
    </row>
    <row r="889" spans="2:3" ht="15.75" thickBot="1">
      <c r="B889" s="174" t="s">
        <v>257</v>
      </c>
      <c r="C889" t="s">
        <v>261</v>
      </c>
    </row>
    <row r="890" spans="2:3">
      <c r="B890" s="172" t="s">
        <v>257</v>
      </c>
      <c r="C890" t="s">
        <v>259</v>
      </c>
    </row>
    <row r="891" spans="2:3">
      <c r="B891" s="172" t="s">
        <v>257</v>
      </c>
      <c r="C891" t="s">
        <v>260</v>
      </c>
    </row>
    <row r="892" spans="2:3">
      <c r="B892" s="172" t="s">
        <v>257</v>
      </c>
      <c r="C892" t="s">
        <v>261</v>
      </c>
    </row>
    <row r="893" spans="2:3">
      <c r="B893" s="172">
        <v>359</v>
      </c>
      <c r="C893" t="s">
        <v>259</v>
      </c>
    </row>
    <row r="894" spans="2:3">
      <c r="B894" s="172">
        <v>360</v>
      </c>
      <c r="C894" t="s">
        <v>260</v>
      </c>
    </row>
    <row r="895" spans="2:3">
      <c r="B895" s="172">
        <v>361</v>
      </c>
      <c r="C895" t="s">
        <v>261</v>
      </c>
    </row>
    <row r="896" spans="2:3" ht="15.75" thickBot="1">
      <c r="B896" s="174" t="s">
        <v>257</v>
      </c>
      <c r="C896" t="s">
        <v>259</v>
      </c>
    </row>
    <row r="897" spans="2:3">
      <c r="B897" s="172" t="s">
        <v>257</v>
      </c>
      <c r="C897" t="s">
        <v>260</v>
      </c>
    </row>
    <row r="898" spans="2:3">
      <c r="B898" s="172" t="s">
        <v>257</v>
      </c>
      <c r="C898" t="s">
        <v>261</v>
      </c>
    </row>
    <row r="899" spans="2:3">
      <c r="B899" s="172" t="s">
        <v>257</v>
      </c>
      <c r="C899" t="s">
        <v>259</v>
      </c>
    </row>
    <row r="900" spans="2:3">
      <c r="B900" s="172">
        <v>362</v>
      </c>
      <c r="C900" t="s">
        <v>260</v>
      </c>
    </row>
    <row r="901" spans="2:3">
      <c r="B901" s="172">
        <v>363</v>
      </c>
      <c r="C901" t="s">
        <v>261</v>
      </c>
    </row>
    <row r="902" spans="2:3">
      <c r="B902" s="172">
        <v>364</v>
      </c>
      <c r="C902" t="s">
        <v>259</v>
      </c>
    </row>
    <row r="903" spans="2:3" ht="15.75" thickBot="1">
      <c r="B903" s="174" t="s">
        <v>257</v>
      </c>
      <c r="C903" t="s">
        <v>260</v>
      </c>
    </row>
    <row r="904" spans="2:3">
      <c r="B904" s="172" t="s">
        <v>257</v>
      </c>
      <c r="C904" t="s">
        <v>261</v>
      </c>
    </row>
    <row r="905" spans="2:3">
      <c r="B905" s="172" t="s">
        <v>257</v>
      </c>
      <c r="C905" t="s">
        <v>259</v>
      </c>
    </row>
    <row r="906" spans="2:3">
      <c r="B906" s="172" t="s">
        <v>257</v>
      </c>
      <c r="C906" t="s">
        <v>260</v>
      </c>
    </row>
    <row r="907" spans="2:3">
      <c r="B907" s="172">
        <v>365</v>
      </c>
      <c r="C907" t="s">
        <v>261</v>
      </c>
    </row>
    <row r="908" spans="2:3">
      <c r="B908" s="172">
        <v>366</v>
      </c>
      <c r="C908" t="s">
        <v>259</v>
      </c>
    </row>
    <row r="909" spans="2:3">
      <c r="B909" s="172">
        <v>367</v>
      </c>
      <c r="C909" t="s">
        <v>260</v>
      </c>
    </row>
    <row r="910" spans="2:3" ht="15.75" thickBot="1">
      <c r="B910" s="174" t="s">
        <v>257</v>
      </c>
      <c r="C910" t="s">
        <v>261</v>
      </c>
    </row>
    <row r="911" spans="2:3">
      <c r="B911" s="172" t="s">
        <v>257</v>
      </c>
      <c r="C911" t="s">
        <v>259</v>
      </c>
    </row>
    <row r="912" spans="2:3">
      <c r="B912" s="172" t="s">
        <v>257</v>
      </c>
      <c r="C912" t="s">
        <v>260</v>
      </c>
    </row>
    <row r="913" spans="2:3">
      <c r="B913" s="172" t="s">
        <v>257</v>
      </c>
      <c r="C913" t="s">
        <v>261</v>
      </c>
    </row>
    <row r="914" spans="2:3">
      <c r="B914" s="172">
        <v>368</v>
      </c>
      <c r="C914" t="s">
        <v>259</v>
      </c>
    </row>
    <row r="915" spans="2:3">
      <c r="B915" s="172">
        <v>369</v>
      </c>
      <c r="C915" t="s">
        <v>260</v>
      </c>
    </row>
    <row r="916" spans="2:3">
      <c r="B916" s="172">
        <v>370</v>
      </c>
      <c r="C916" t="s">
        <v>261</v>
      </c>
    </row>
    <row r="917" spans="2:3" ht="15.75" thickBot="1">
      <c r="B917" s="174" t="s">
        <v>257</v>
      </c>
      <c r="C917" t="s">
        <v>259</v>
      </c>
    </row>
    <row r="918" spans="2:3">
      <c r="B918" s="172" t="s">
        <v>257</v>
      </c>
      <c r="C918" t="s">
        <v>260</v>
      </c>
    </row>
    <row r="919" spans="2:3">
      <c r="B919" s="172" t="s">
        <v>257</v>
      </c>
      <c r="C919" t="s">
        <v>261</v>
      </c>
    </row>
    <row r="920" spans="2:3">
      <c r="B920" s="172" t="s">
        <v>257</v>
      </c>
      <c r="C920" t="s">
        <v>259</v>
      </c>
    </row>
    <row r="921" spans="2:3">
      <c r="B921" s="172">
        <v>371</v>
      </c>
      <c r="C921" t="s">
        <v>260</v>
      </c>
    </row>
    <row r="922" spans="2:3">
      <c r="B922" s="172">
        <v>372</v>
      </c>
      <c r="C922" t="s">
        <v>261</v>
      </c>
    </row>
    <row r="923" spans="2:3">
      <c r="B923" s="172">
        <v>373</v>
      </c>
      <c r="C923" t="s">
        <v>259</v>
      </c>
    </row>
    <row r="924" spans="2:3" ht="15.75" thickBot="1">
      <c r="B924" s="174" t="s">
        <v>257</v>
      </c>
      <c r="C924" t="s">
        <v>260</v>
      </c>
    </row>
    <row r="925" spans="2:3">
      <c r="B925" s="172" t="s">
        <v>257</v>
      </c>
      <c r="C925" t="s">
        <v>261</v>
      </c>
    </row>
    <row r="926" spans="2:3">
      <c r="B926" s="172" t="s">
        <v>257</v>
      </c>
      <c r="C926" t="s">
        <v>259</v>
      </c>
    </row>
    <row r="927" spans="2:3">
      <c r="B927" s="172" t="s">
        <v>257</v>
      </c>
      <c r="C927" t="s">
        <v>260</v>
      </c>
    </row>
    <row r="928" spans="2:3">
      <c r="B928" s="172">
        <v>374</v>
      </c>
      <c r="C928" t="s">
        <v>261</v>
      </c>
    </row>
    <row r="929" spans="2:3">
      <c r="B929" s="172">
        <v>375</v>
      </c>
      <c r="C929" t="s">
        <v>259</v>
      </c>
    </row>
    <row r="930" spans="2:3">
      <c r="B930" s="172">
        <v>376</v>
      </c>
      <c r="C930" t="s">
        <v>260</v>
      </c>
    </row>
    <row r="931" spans="2:3" ht="15.75" thickBot="1">
      <c r="B931" s="174" t="s">
        <v>257</v>
      </c>
      <c r="C931" t="s">
        <v>261</v>
      </c>
    </row>
    <row r="932" spans="2:3">
      <c r="B932" s="172" t="s">
        <v>257</v>
      </c>
      <c r="C932" t="s">
        <v>259</v>
      </c>
    </row>
    <row r="933" spans="2:3">
      <c r="B933" s="172" t="s">
        <v>257</v>
      </c>
      <c r="C933" t="s">
        <v>260</v>
      </c>
    </row>
    <row r="934" spans="2:3">
      <c r="B934" s="172" t="s">
        <v>257</v>
      </c>
      <c r="C934" t="s">
        <v>261</v>
      </c>
    </row>
    <row r="935" spans="2:3">
      <c r="B935" s="172">
        <v>377</v>
      </c>
      <c r="C935" t="s">
        <v>259</v>
      </c>
    </row>
    <row r="936" spans="2:3">
      <c r="B936" s="172">
        <v>378</v>
      </c>
      <c r="C936" t="s">
        <v>260</v>
      </c>
    </row>
    <row r="937" spans="2:3">
      <c r="B937" s="172">
        <v>379</v>
      </c>
      <c r="C937" t="s">
        <v>261</v>
      </c>
    </row>
    <row r="938" spans="2:3" ht="15.75" thickBot="1">
      <c r="B938" s="174" t="s">
        <v>257</v>
      </c>
      <c r="C938" t="s">
        <v>259</v>
      </c>
    </row>
    <row r="939" spans="2:3">
      <c r="B939" s="172" t="s">
        <v>257</v>
      </c>
      <c r="C939" t="s">
        <v>260</v>
      </c>
    </row>
    <row r="940" spans="2:3">
      <c r="B940" s="172" t="s">
        <v>257</v>
      </c>
      <c r="C940" t="s">
        <v>261</v>
      </c>
    </row>
    <row r="941" spans="2:3">
      <c r="B941" s="172" t="s">
        <v>257</v>
      </c>
      <c r="C941" t="s">
        <v>259</v>
      </c>
    </row>
    <row r="942" spans="2:3">
      <c r="B942" s="172">
        <v>380</v>
      </c>
      <c r="C942" t="s">
        <v>260</v>
      </c>
    </row>
    <row r="943" spans="2:3">
      <c r="B943" s="172">
        <v>381</v>
      </c>
      <c r="C943" t="s">
        <v>261</v>
      </c>
    </row>
    <row r="944" spans="2:3">
      <c r="B944" s="172">
        <v>382</v>
      </c>
      <c r="C944" t="s">
        <v>259</v>
      </c>
    </row>
    <row r="945" spans="2:3" ht="15.75" thickBot="1">
      <c r="B945" s="174" t="s">
        <v>257</v>
      </c>
      <c r="C945" t="s">
        <v>260</v>
      </c>
    </row>
    <row r="946" spans="2:3">
      <c r="B946" s="172" t="s">
        <v>257</v>
      </c>
      <c r="C946" t="s">
        <v>261</v>
      </c>
    </row>
    <row r="947" spans="2:3">
      <c r="B947" s="172" t="s">
        <v>257</v>
      </c>
      <c r="C947" t="s">
        <v>259</v>
      </c>
    </row>
    <row r="948" spans="2:3">
      <c r="B948" s="172" t="s">
        <v>257</v>
      </c>
      <c r="C948" t="s">
        <v>260</v>
      </c>
    </row>
    <row r="949" spans="2:3">
      <c r="B949" s="172">
        <v>383</v>
      </c>
      <c r="C949" t="s">
        <v>261</v>
      </c>
    </row>
    <row r="950" spans="2:3">
      <c r="B950" s="172">
        <v>384</v>
      </c>
      <c r="C950" t="s">
        <v>259</v>
      </c>
    </row>
    <row r="951" spans="2:3">
      <c r="B951" s="172">
        <v>385</v>
      </c>
      <c r="C951" t="s">
        <v>260</v>
      </c>
    </row>
    <row r="952" spans="2:3" ht="15.75" thickBot="1">
      <c r="B952" s="174" t="s">
        <v>257</v>
      </c>
      <c r="C952" t="s">
        <v>261</v>
      </c>
    </row>
    <row r="953" spans="2:3">
      <c r="B953" s="172" t="s">
        <v>257</v>
      </c>
      <c r="C953" t="s">
        <v>259</v>
      </c>
    </row>
    <row r="954" spans="2:3">
      <c r="B954" s="172" t="s">
        <v>257</v>
      </c>
      <c r="C954" t="s">
        <v>260</v>
      </c>
    </row>
    <row r="955" spans="2:3">
      <c r="B955" s="172" t="s">
        <v>257</v>
      </c>
      <c r="C955" t="s">
        <v>261</v>
      </c>
    </row>
    <row r="956" spans="2:3">
      <c r="B956" s="172">
        <v>386</v>
      </c>
      <c r="C956" t="s">
        <v>259</v>
      </c>
    </row>
    <row r="957" spans="2:3">
      <c r="B957" s="172">
        <v>387</v>
      </c>
      <c r="C957" t="s">
        <v>260</v>
      </c>
    </row>
    <row r="958" spans="2:3">
      <c r="B958" s="172">
        <v>388</v>
      </c>
      <c r="C958" t="s">
        <v>261</v>
      </c>
    </row>
    <row r="959" spans="2:3" ht="15.75" thickBot="1">
      <c r="B959" s="174" t="s">
        <v>257</v>
      </c>
      <c r="C959" t="s">
        <v>259</v>
      </c>
    </row>
    <row r="960" spans="2:3">
      <c r="B960" s="172" t="s">
        <v>257</v>
      </c>
      <c r="C960" t="s">
        <v>260</v>
      </c>
    </row>
    <row r="961" spans="2:3">
      <c r="B961" s="172" t="s">
        <v>257</v>
      </c>
      <c r="C961" t="s">
        <v>261</v>
      </c>
    </row>
    <row r="962" spans="2:3">
      <c r="B962" s="172" t="s">
        <v>257</v>
      </c>
      <c r="C962" t="s">
        <v>259</v>
      </c>
    </row>
    <row r="963" spans="2:3">
      <c r="B963" s="172">
        <v>389</v>
      </c>
      <c r="C963" t="s">
        <v>260</v>
      </c>
    </row>
    <row r="964" spans="2:3">
      <c r="B964" s="172">
        <v>390</v>
      </c>
      <c r="C964" t="s">
        <v>261</v>
      </c>
    </row>
    <row r="965" spans="2:3">
      <c r="B965" s="172">
        <v>391</v>
      </c>
      <c r="C965" t="s">
        <v>259</v>
      </c>
    </row>
    <row r="966" spans="2:3" ht="15.75" thickBot="1">
      <c r="B966" s="174" t="s">
        <v>257</v>
      </c>
      <c r="C966" t="s">
        <v>260</v>
      </c>
    </row>
    <row r="967" spans="2:3">
      <c r="B967" s="172" t="s">
        <v>257</v>
      </c>
      <c r="C967" t="s">
        <v>261</v>
      </c>
    </row>
    <row r="968" spans="2:3">
      <c r="B968" s="172" t="s">
        <v>257</v>
      </c>
      <c r="C968" t="s">
        <v>259</v>
      </c>
    </row>
    <row r="969" spans="2:3">
      <c r="B969" s="172" t="s">
        <v>257</v>
      </c>
      <c r="C969" t="s">
        <v>260</v>
      </c>
    </row>
    <row r="970" spans="2:3">
      <c r="B970" s="172">
        <v>392</v>
      </c>
      <c r="C970" t="s">
        <v>261</v>
      </c>
    </row>
    <row r="971" spans="2:3">
      <c r="B971" s="172">
        <v>393</v>
      </c>
      <c r="C971" t="s">
        <v>259</v>
      </c>
    </row>
    <row r="972" spans="2:3">
      <c r="B972" s="172">
        <v>394</v>
      </c>
      <c r="C972" t="s">
        <v>260</v>
      </c>
    </row>
    <row r="973" spans="2:3" ht="15.75" thickBot="1">
      <c r="B973" s="174" t="s">
        <v>257</v>
      </c>
      <c r="C973" t="s">
        <v>261</v>
      </c>
    </row>
    <row r="974" spans="2:3">
      <c r="B974" s="172" t="s">
        <v>257</v>
      </c>
      <c r="C974" t="s">
        <v>259</v>
      </c>
    </row>
    <row r="975" spans="2:3">
      <c r="B975" s="172" t="s">
        <v>257</v>
      </c>
      <c r="C975" t="s">
        <v>260</v>
      </c>
    </row>
    <row r="976" spans="2:3">
      <c r="B976" s="172" t="s">
        <v>257</v>
      </c>
      <c r="C976" t="s">
        <v>261</v>
      </c>
    </row>
    <row r="977" spans="2:3">
      <c r="B977" s="172">
        <v>395</v>
      </c>
      <c r="C977" t="s">
        <v>259</v>
      </c>
    </row>
    <row r="978" spans="2:3">
      <c r="B978" s="172">
        <v>396</v>
      </c>
      <c r="C978" t="s">
        <v>260</v>
      </c>
    </row>
    <row r="979" spans="2:3">
      <c r="B979" s="172">
        <v>397</v>
      </c>
      <c r="C979" t="s">
        <v>261</v>
      </c>
    </row>
    <row r="980" spans="2:3" ht="15.75" thickBot="1">
      <c r="B980" s="174" t="s">
        <v>257</v>
      </c>
      <c r="C980" t="s">
        <v>259</v>
      </c>
    </row>
    <row r="981" spans="2:3">
      <c r="B981" s="172" t="s">
        <v>257</v>
      </c>
      <c r="C981" t="s">
        <v>260</v>
      </c>
    </row>
    <row r="982" spans="2:3">
      <c r="B982" s="172" t="s">
        <v>257</v>
      </c>
      <c r="C982" t="s">
        <v>261</v>
      </c>
    </row>
    <row r="983" spans="2:3">
      <c r="B983" s="172" t="s">
        <v>257</v>
      </c>
      <c r="C983" t="s">
        <v>259</v>
      </c>
    </row>
    <row r="984" spans="2:3">
      <c r="B984" s="172">
        <v>398</v>
      </c>
      <c r="C984" t="s">
        <v>260</v>
      </c>
    </row>
    <row r="985" spans="2:3">
      <c r="B985" s="172">
        <v>399</v>
      </c>
      <c r="C985" t="s">
        <v>261</v>
      </c>
    </row>
    <row r="986" spans="2:3">
      <c r="B986" s="172">
        <v>400</v>
      </c>
      <c r="C986" t="s">
        <v>259</v>
      </c>
    </row>
    <row r="987" spans="2:3" ht="15.75" thickBot="1">
      <c r="B987" s="174" t="s">
        <v>257</v>
      </c>
      <c r="C987" t="s">
        <v>260</v>
      </c>
    </row>
    <row r="988" spans="2:3">
      <c r="B988" s="172" t="s">
        <v>257</v>
      </c>
      <c r="C988" t="s">
        <v>261</v>
      </c>
    </row>
    <row r="989" spans="2:3">
      <c r="B989" s="172" t="s">
        <v>257</v>
      </c>
      <c r="C989" t="s">
        <v>259</v>
      </c>
    </row>
    <row r="990" spans="2:3">
      <c r="B990" s="172" t="s">
        <v>257</v>
      </c>
      <c r="C990" t="s">
        <v>260</v>
      </c>
    </row>
    <row r="991" spans="2:3">
      <c r="B991" s="172">
        <v>401</v>
      </c>
      <c r="C991" t="s">
        <v>261</v>
      </c>
    </row>
    <row r="992" spans="2:3">
      <c r="B992" s="172">
        <v>402</v>
      </c>
      <c r="C992" t="s">
        <v>259</v>
      </c>
    </row>
    <row r="993" spans="2:3">
      <c r="B993" s="172">
        <v>403</v>
      </c>
      <c r="C993" t="s">
        <v>260</v>
      </c>
    </row>
    <row r="994" spans="2:3" ht="15.75" thickBot="1">
      <c r="B994" s="174" t="s">
        <v>257</v>
      </c>
      <c r="C994" t="s">
        <v>261</v>
      </c>
    </row>
    <row r="995" spans="2:3">
      <c r="B995" s="172" t="s">
        <v>257</v>
      </c>
      <c r="C995" t="s">
        <v>259</v>
      </c>
    </row>
    <row r="996" spans="2:3">
      <c r="B996" s="172" t="s">
        <v>257</v>
      </c>
      <c r="C996" t="s">
        <v>260</v>
      </c>
    </row>
    <row r="997" spans="2:3">
      <c r="B997" s="172" t="s">
        <v>257</v>
      </c>
      <c r="C997" t="s">
        <v>261</v>
      </c>
    </row>
    <row r="998" spans="2:3">
      <c r="B998" s="172">
        <v>404</v>
      </c>
      <c r="C998" t="s">
        <v>259</v>
      </c>
    </row>
    <row r="999" spans="2:3">
      <c r="B999" s="172">
        <v>405</v>
      </c>
      <c r="C999" t="s">
        <v>260</v>
      </c>
    </row>
    <row r="1000" spans="2:3">
      <c r="B1000" s="172">
        <v>406</v>
      </c>
      <c r="C1000" t="s">
        <v>261</v>
      </c>
    </row>
    <row r="1001" spans="2:3" ht="15.75" thickBot="1">
      <c r="B1001" s="174" t="s">
        <v>257</v>
      </c>
      <c r="C1001" t="s">
        <v>259</v>
      </c>
    </row>
    <row r="1002" spans="2:3">
      <c r="B1002" s="172" t="s">
        <v>257</v>
      </c>
      <c r="C1002" t="s">
        <v>260</v>
      </c>
    </row>
    <row r="1003" spans="2:3">
      <c r="B1003" s="172" t="s">
        <v>257</v>
      </c>
      <c r="C1003" t="s">
        <v>261</v>
      </c>
    </row>
    <row r="1004" spans="2:3">
      <c r="B1004" s="172" t="s">
        <v>257</v>
      </c>
      <c r="C1004" t="s">
        <v>259</v>
      </c>
    </row>
    <row r="1005" spans="2:3">
      <c r="B1005" s="172">
        <v>407</v>
      </c>
      <c r="C1005" t="s">
        <v>260</v>
      </c>
    </row>
    <row r="1006" spans="2:3">
      <c r="B1006" s="172">
        <v>408</v>
      </c>
      <c r="C1006" t="s">
        <v>261</v>
      </c>
    </row>
    <row r="1007" spans="2:3">
      <c r="B1007" s="172">
        <v>409</v>
      </c>
      <c r="C1007" t="s">
        <v>259</v>
      </c>
    </row>
    <row r="1008" spans="2:3" ht="15.75" thickBot="1">
      <c r="B1008" s="174" t="s">
        <v>257</v>
      </c>
      <c r="C1008" t="s">
        <v>260</v>
      </c>
    </row>
    <row r="1009" spans="2:3">
      <c r="B1009" s="172" t="s">
        <v>257</v>
      </c>
      <c r="C1009" t="s">
        <v>261</v>
      </c>
    </row>
    <row r="1010" spans="2:3">
      <c r="B1010" s="172" t="s">
        <v>257</v>
      </c>
      <c r="C1010" t="s">
        <v>259</v>
      </c>
    </row>
    <row r="1011" spans="2:3">
      <c r="B1011" s="172" t="s">
        <v>257</v>
      </c>
      <c r="C1011" t="s">
        <v>260</v>
      </c>
    </row>
    <row r="1012" spans="2:3">
      <c r="B1012" s="172">
        <v>410</v>
      </c>
      <c r="C1012" t="s">
        <v>261</v>
      </c>
    </row>
    <row r="1013" spans="2:3">
      <c r="B1013" s="172">
        <v>411</v>
      </c>
      <c r="C1013" t="s">
        <v>259</v>
      </c>
    </row>
    <row r="1014" spans="2:3">
      <c r="B1014" s="172">
        <v>412</v>
      </c>
      <c r="C1014" t="s">
        <v>260</v>
      </c>
    </row>
    <row r="1015" spans="2:3" ht="15.75" thickBot="1">
      <c r="B1015" s="174" t="s">
        <v>257</v>
      </c>
      <c r="C1015" t="s">
        <v>261</v>
      </c>
    </row>
    <row r="1016" spans="2:3">
      <c r="B1016" s="172" t="s">
        <v>257</v>
      </c>
      <c r="C1016" t="s">
        <v>259</v>
      </c>
    </row>
    <row r="1017" spans="2:3">
      <c r="B1017" s="172" t="s">
        <v>257</v>
      </c>
      <c r="C1017" t="s">
        <v>260</v>
      </c>
    </row>
    <row r="1018" spans="2:3">
      <c r="B1018" s="172" t="s">
        <v>257</v>
      </c>
      <c r="C1018" t="s">
        <v>261</v>
      </c>
    </row>
    <row r="1019" spans="2:3">
      <c r="B1019" s="172">
        <v>413</v>
      </c>
      <c r="C1019" t="s">
        <v>259</v>
      </c>
    </row>
    <row r="1020" spans="2:3">
      <c r="B1020" s="172">
        <v>414</v>
      </c>
      <c r="C1020" t="s">
        <v>260</v>
      </c>
    </row>
    <row r="1021" spans="2:3">
      <c r="B1021" s="172">
        <v>415</v>
      </c>
      <c r="C1021" t="s">
        <v>261</v>
      </c>
    </row>
    <row r="1022" spans="2:3" ht="15.75" thickBot="1">
      <c r="B1022" s="174" t="s">
        <v>257</v>
      </c>
      <c r="C1022" t="s">
        <v>259</v>
      </c>
    </row>
    <row r="1023" spans="2:3">
      <c r="B1023" s="172" t="s">
        <v>257</v>
      </c>
      <c r="C1023" t="s">
        <v>260</v>
      </c>
    </row>
    <row r="1024" spans="2:3">
      <c r="B1024" s="172" t="s">
        <v>257</v>
      </c>
      <c r="C1024" t="s">
        <v>261</v>
      </c>
    </row>
    <row r="1025" spans="2:3">
      <c r="B1025" s="172" t="s">
        <v>257</v>
      </c>
      <c r="C1025" t="s">
        <v>259</v>
      </c>
    </row>
    <row r="1026" spans="2:3">
      <c r="B1026" s="172">
        <v>416</v>
      </c>
      <c r="C1026" t="s">
        <v>260</v>
      </c>
    </row>
    <row r="1027" spans="2:3">
      <c r="B1027" s="172">
        <v>417</v>
      </c>
      <c r="C1027" t="s">
        <v>261</v>
      </c>
    </row>
    <row r="1028" spans="2:3">
      <c r="B1028" s="172">
        <v>418</v>
      </c>
      <c r="C1028" t="s">
        <v>259</v>
      </c>
    </row>
    <row r="1029" spans="2:3" ht="15.75" thickBot="1">
      <c r="B1029" s="174" t="s">
        <v>257</v>
      </c>
      <c r="C1029" t="s">
        <v>260</v>
      </c>
    </row>
    <row r="1030" spans="2:3">
      <c r="B1030" s="172" t="s">
        <v>257</v>
      </c>
      <c r="C1030" t="s">
        <v>261</v>
      </c>
    </row>
    <row r="1031" spans="2:3">
      <c r="B1031" s="172" t="s">
        <v>257</v>
      </c>
      <c r="C1031" t="s">
        <v>259</v>
      </c>
    </row>
    <row r="1032" spans="2:3">
      <c r="B1032" s="172" t="s">
        <v>257</v>
      </c>
      <c r="C1032" t="s">
        <v>260</v>
      </c>
    </row>
    <row r="1033" spans="2:3">
      <c r="B1033" s="172">
        <v>419</v>
      </c>
      <c r="C1033" t="s">
        <v>261</v>
      </c>
    </row>
    <row r="1034" spans="2:3">
      <c r="B1034" s="172">
        <v>420</v>
      </c>
      <c r="C1034" t="s">
        <v>259</v>
      </c>
    </row>
    <row r="1035" spans="2:3">
      <c r="B1035" s="172">
        <v>421</v>
      </c>
      <c r="C1035" t="s">
        <v>260</v>
      </c>
    </row>
    <row r="1036" spans="2:3" ht="15.75" thickBot="1">
      <c r="B1036" s="174" t="s">
        <v>257</v>
      </c>
      <c r="C1036" t="s">
        <v>261</v>
      </c>
    </row>
    <row r="1037" spans="2:3">
      <c r="B1037" s="172" t="s">
        <v>257</v>
      </c>
      <c r="C1037" t="s">
        <v>259</v>
      </c>
    </row>
    <row r="1038" spans="2:3">
      <c r="B1038" s="172" t="s">
        <v>257</v>
      </c>
      <c r="C1038" t="s">
        <v>260</v>
      </c>
    </row>
    <row r="1039" spans="2:3">
      <c r="B1039" s="172" t="s">
        <v>257</v>
      </c>
      <c r="C1039" t="s">
        <v>261</v>
      </c>
    </row>
    <row r="1040" spans="2:3">
      <c r="B1040" s="172">
        <v>422</v>
      </c>
      <c r="C1040" t="s">
        <v>259</v>
      </c>
    </row>
    <row r="1041" spans="2:3">
      <c r="B1041" s="172">
        <v>423</v>
      </c>
      <c r="C1041" t="s">
        <v>260</v>
      </c>
    </row>
    <row r="1042" spans="2:3">
      <c r="B1042" s="172">
        <v>424</v>
      </c>
      <c r="C1042" t="s">
        <v>261</v>
      </c>
    </row>
    <row r="1043" spans="2:3" ht="15.75" thickBot="1">
      <c r="B1043" s="174" t="s">
        <v>257</v>
      </c>
      <c r="C1043" t="s">
        <v>259</v>
      </c>
    </row>
    <row r="1044" spans="2:3">
      <c r="B1044" s="172" t="s">
        <v>257</v>
      </c>
      <c r="C1044" t="s">
        <v>260</v>
      </c>
    </row>
    <row r="1045" spans="2:3">
      <c r="B1045" s="172" t="s">
        <v>257</v>
      </c>
      <c r="C1045" t="s">
        <v>261</v>
      </c>
    </row>
    <row r="1046" spans="2:3">
      <c r="B1046" s="172" t="s">
        <v>257</v>
      </c>
      <c r="C1046" t="s">
        <v>259</v>
      </c>
    </row>
    <row r="1047" spans="2:3">
      <c r="B1047" s="172">
        <v>425</v>
      </c>
      <c r="C1047" t="s">
        <v>260</v>
      </c>
    </row>
    <row r="1048" spans="2:3">
      <c r="B1048" s="172">
        <v>426</v>
      </c>
      <c r="C1048" t="s">
        <v>261</v>
      </c>
    </row>
    <row r="1049" spans="2:3">
      <c r="B1049" s="172">
        <v>427</v>
      </c>
      <c r="C1049" t="s">
        <v>259</v>
      </c>
    </row>
    <row r="1050" spans="2:3" ht="15.75" thickBot="1">
      <c r="B1050" s="174" t="s">
        <v>257</v>
      </c>
      <c r="C1050" t="s">
        <v>260</v>
      </c>
    </row>
    <row r="1051" spans="2:3">
      <c r="B1051" s="172" t="s">
        <v>257</v>
      </c>
      <c r="C1051" t="s">
        <v>261</v>
      </c>
    </row>
    <row r="1052" spans="2:3">
      <c r="B1052" s="172" t="s">
        <v>257</v>
      </c>
      <c r="C1052" t="s">
        <v>259</v>
      </c>
    </row>
    <row r="1053" spans="2:3">
      <c r="B1053" s="172" t="s">
        <v>257</v>
      </c>
      <c r="C1053" t="s">
        <v>260</v>
      </c>
    </row>
    <row r="1054" spans="2:3">
      <c r="B1054" s="172">
        <v>428</v>
      </c>
      <c r="C1054" t="s">
        <v>261</v>
      </c>
    </row>
    <row r="1055" spans="2:3">
      <c r="B1055" s="172">
        <v>429</v>
      </c>
      <c r="C1055" t="s">
        <v>259</v>
      </c>
    </row>
    <row r="1056" spans="2:3">
      <c r="B1056" s="172">
        <v>430</v>
      </c>
      <c r="C1056" t="s">
        <v>260</v>
      </c>
    </row>
    <row r="1057" spans="2:3" ht="15.75" thickBot="1">
      <c r="B1057" s="174" t="s">
        <v>257</v>
      </c>
      <c r="C1057" t="s">
        <v>261</v>
      </c>
    </row>
    <row r="1058" spans="2:3">
      <c r="B1058" s="172" t="s">
        <v>257</v>
      </c>
      <c r="C1058" t="s">
        <v>259</v>
      </c>
    </row>
    <row r="1059" spans="2:3">
      <c r="B1059" s="172" t="s">
        <v>257</v>
      </c>
      <c r="C1059" t="s">
        <v>260</v>
      </c>
    </row>
    <row r="1060" spans="2:3">
      <c r="B1060" s="172" t="s">
        <v>257</v>
      </c>
      <c r="C1060" t="s">
        <v>261</v>
      </c>
    </row>
    <row r="1061" spans="2:3">
      <c r="B1061" s="172">
        <v>431</v>
      </c>
      <c r="C1061" t="s">
        <v>259</v>
      </c>
    </row>
    <row r="1062" spans="2:3">
      <c r="B1062" s="172">
        <v>432</v>
      </c>
      <c r="C1062" t="s">
        <v>260</v>
      </c>
    </row>
    <row r="1063" spans="2:3">
      <c r="B1063" s="172">
        <v>433</v>
      </c>
      <c r="C1063" t="s">
        <v>261</v>
      </c>
    </row>
    <row r="1064" spans="2:3" ht="15.75" thickBot="1">
      <c r="B1064" s="174" t="s">
        <v>257</v>
      </c>
      <c r="C1064" t="s">
        <v>259</v>
      </c>
    </row>
    <row r="1065" spans="2:3">
      <c r="B1065" s="172" t="s">
        <v>257</v>
      </c>
      <c r="C1065" t="s">
        <v>260</v>
      </c>
    </row>
    <row r="1066" spans="2:3">
      <c r="B1066" s="172" t="s">
        <v>257</v>
      </c>
      <c r="C1066" t="s">
        <v>261</v>
      </c>
    </row>
    <row r="1067" spans="2:3">
      <c r="B1067" s="172" t="s">
        <v>257</v>
      </c>
      <c r="C1067" t="s">
        <v>259</v>
      </c>
    </row>
    <row r="1068" spans="2:3">
      <c r="B1068" s="172">
        <v>434</v>
      </c>
      <c r="C1068" t="s">
        <v>260</v>
      </c>
    </row>
    <row r="1069" spans="2:3">
      <c r="B1069" s="172">
        <v>435</v>
      </c>
      <c r="C1069" t="s">
        <v>261</v>
      </c>
    </row>
    <row r="1070" spans="2:3">
      <c r="B1070" s="172">
        <v>436</v>
      </c>
      <c r="C1070" t="s">
        <v>259</v>
      </c>
    </row>
    <row r="1071" spans="2:3" ht="15.75" thickBot="1">
      <c r="B1071" s="174" t="s">
        <v>257</v>
      </c>
      <c r="C1071" t="s">
        <v>260</v>
      </c>
    </row>
    <row r="1072" spans="2:3">
      <c r="B1072" s="172" t="s">
        <v>257</v>
      </c>
      <c r="C1072" t="s">
        <v>261</v>
      </c>
    </row>
    <row r="1073" spans="2:3">
      <c r="B1073" s="172" t="s">
        <v>257</v>
      </c>
      <c r="C1073" t="s">
        <v>259</v>
      </c>
    </row>
    <row r="1074" spans="2:3">
      <c r="B1074" s="172" t="s">
        <v>257</v>
      </c>
      <c r="C1074" t="s">
        <v>260</v>
      </c>
    </row>
    <row r="1075" spans="2:3">
      <c r="B1075" s="172">
        <v>437</v>
      </c>
      <c r="C1075" t="s">
        <v>261</v>
      </c>
    </row>
    <row r="1076" spans="2:3">
      <c r="B1076" s="172">
        <v>438</v>
      </c>
      <c r="C1076" t="s">
        <v>259</v>
      </c>
    </row>
    <row r="1077" spans="2:3">
      <c r="B1077" s="172">
        <v>439</v>
      </c>
      <c r="C1077" t="s">
        <v>260</v>
      </c>
    </row>
    <row r="1078" spans="2:3" ht="15.75" thickBot="1">
      <c r="B1078" s="174" t="s">
        <v>257</v>
      </c>
      <c r="C1078" t="s">
        <v>261</v>
      </c>
    </row>
    <row r="1079" spans="2:3">
      <c r="B1079" s="172" t="s">
        <v>257</v>
      </c>
      <c r="C1079" t="s">
        <v>259</v>
      </c>
    </row>
    <row r="1080" spans="2:3">
      <c r="B1080" s="172" t="s">
        <v>257</v>
      </c>
      <c r="C1080" t="s">
        <v>260</v>
      </c>
    </row>
    <row r="1081" spans="2:3">
      <c r="B1081" s="172" t="s">
        <v>257</v>
      </c>
      <c r="C1081" t="s">
        <v>261</v>
      </c>
    </row>
    <row r="1082" spans="2:3">
      <c r="B1082" s="172">
        <v>440</v>
      </c>
      <c r="C1082" t="s">
        <v>259</v>
      </c>
    </row>
    <row r="1083" spans="2:3">
      <c r="B1083" s="172">
        <v>441</v>
      </c>
      <c r="C1083" t="s">
        <v>260</v>
      </c>
    </row>
    <row r="1084" spans="2:3">
      <c r="B1084" s="172">
        <v>442</v>
      </c>
      <c r="C1084" t="s">
        <v>261</v>
      </c>
    </row>
    <row r="1085" spans="2:3" ht="15.75" thickBot="1">
      <c r="B1085" s="174" t="s">
        <v>257</v>
      </c>
      <c r="C1085" t="s">
        <v>259</v>
      </c>
    </row>
    <row r="1086" spans="2:3">
      <c r="B1086" s="172" t="s">
        <v>257</v>
      </c>
      <c r="C1086" t="s">
        <v>260</v>
      </c>
    </row>
    <row r="1087" spans="2:3">
      <c r="B1087" s="172" t="s">
        <v>257</v>
      </c>
      <c r="C1087" t="s">
        <v>261</v>
      </c>
    </row>
    <row r="1088" spans="2:3">
      <c r="B1088" s="172" t="s">
        <v>257</v>
      </c>
      <c r="C1088" t="s">
        <v>259</v>
      </c>
    </row>
    <row r="1089" spans="2:3">
      <c r="B1089" s="172">
        <v>443</v>
      </c>
      <c r="C1089" t="s">
        <v>260</v>
      </c>
    </row>
    <row r="1090" spans="2:3">
      <c r="B1090" s="172">
        <v>444</v>
      </c>
      <c r="C1090" t="s">
        <v>261</v>
      </c>
    </row>
    <row r="1091" spans="2:3">
      <c r="B1091" s="172">
        <v>445</v>
      </c>
      <c r="C1091" t="s">
        <v>259</v>
      </c>
    </row>
    <row r="1092" spans="2:3" ht="15.75" thickBot="1">
      <c r="B1092" s="174" t="s">
        <v>257</v>
      </c>
      <c r="C1092" t="s">
        <v>260</v>
      </c>
    </row>
    <row r="1093" spans="2:3">
      <c r="B1093" s="172" t="s">
        <v>257</v>
      </c>
      <c r="C1093" t="s">
        <v>261</v>
      </c>
    </row>
    <row r="1094" spans="2:3">
      <c r="B1094" s="172" t="s">
        <v>257</v>
      </c>
      <c r="C1094" t="s">
        <v>259</v>
      </c>
    </row>
    <row r="1095" spans="2:3">
      <c r="B1095" s="172" t="s">
        <v>257</v>
      </c>
      <c r="C1095" t="s">
        <v>260</v>
      </c>
    </row>
    <row r="1096" spans="2:3">
      <c r="B1096" s="172">
        <v>446</v>
      </c>
      <c r="C1096" t="s">
        <v>261</v>
      </c>
    </row>
    <row r="1097" spans="2:3">
      <c r="B1097" s="172">
        <v>447</v>
      </c>
      <c r="C1097" t="s">
        <v>259</v>
      </c>
    </row>
    <row r="1098" spans="2:3">
      <c r="B1098" s="172">
        <v>448</v>
      </c>
      <c r="C1098" t="s">
        <v>260</v>
      </c>
    </row>
    <row r="1099" spans="2:3" ht="15.75" thickBot="1">
      <c r="B1099" s="174" t="s">
        <v>257</v>
      </c>
      <c r="C1099" t="s">
        <v>261</v>
      </c>
    </row>
    <row r="1100" spans="2:3">
      <c r="B1100" s="172" t="s">
        <v>257</v>
      </c>
      <c r="C1100" t="s">
        <v>259</v>
      </c>
    </row>
    <row r="1101" spans="2:3">
      <c r="B1101" s="172" t="s">
        <v>257</v>
      </c>
      <c r="C1101" t="s">
        <v>260</v>
      </c>
    </row>
    <row r="1102" spans="2:3">
      <c r="B1102" s="172" t="s">
        <v>257</v>
      </c>
      <c r="C1102" t="s">
        <v>261</v>
      </c>
    </row>
    <row r="1103" spans="2:3">
      <c r="B1103" s="172">
        <v>449</v>
      </c>
      <c r="C1103" t="s">
        <v>259</v>
      </c>
    </row>
    <row r="1104" spans="2:3">
      <c r="B1104" s="172">
        <v>450</v>
      </c>
      <c r="C1104" t="s">
        <v>260</v>
      </c>
    </row>
    <row r="1105" spans="2:3">
      <c r="B1105" s="172">
        <v>451</v>
      </c>
      <c r="C1105" t="s">
        <v>261</v>
      </c>
    </row>
    <row r="1106" spans="2:3" ht="15.75" thickBot="1">
      <c r="B1106" s="174" t="s">
        <v>257</v>
      </c>
      <c r="C1106" t="s">
        <v>259</v>
      </c>
    </row>
    <row r="1107" spans="2:3">
      <c r="B1107" s="172" t="s">
        <v>257</v>
      </c>
      <c r="C1107" t="s">
        <v>260</v>
      </c>
    </row>
    <row r="1108" spans="2:3">
      <c r="B1108" s="172" t="s">
        <v>257</v>
      </c>
      <c r="C1108" t="s">
        <v>261</v>
      </c>
    </row>
    <row r="1109" spans="2:3">
      <c r="B1109" s="172" t="s">
        <v>257</v>
      </c>
      <c r="C1109" t="s">
        <v>259</v>
      </c>
    </row>
    <row r="1110" spans="2:3">
      <c r="B1110" s="172">
        <v>452</v>
      </c>
      <c r="C1110" t="s">
        <v>260</v>
      </c>
    </row>
    <row r="1111" spans="2:3">
      <c r="B1111" s="172">
        <v>453</v>
      </c>
      <c r="C1111" t="s">
        <v>261</v>
      </c>
    </row>
    <row r="1112" spans="2:3">
      <c r="B1112" s="172">
        <v>454</v>
      </c>
      <c r="C1112" t="s">
        <v>259</v>
      </c>
    </row>
    <row r="1113" spans="2:3" ht="15.75" thickBot="1">
      <c r="B1113" s="174" t="s">
        <v>257</v>
      </c>
      <c r="C1113" t="s">
        <v>260</v>
      </c>
    </row>
    <row r="1114" spans="2:3">
      <c r="B1114" s="172" t="s">
        <v>257</v>
      </c>
      <c r="C1114" t="s">
        <v>261</v>
      </c>
    </row>
    <row r="1115" spans="2:3">
      <c r="B1115" s="172" t="s">
        <v>257</v>
      </c>
      <c r="C1115" t="s">
        <v>259</v>
      </c>
    </row>
    <row r="1116" spans="2:3">
      <c r="B1116" s="172" t="s">
        <v>257</v>
      </c>
      <c r="C1116" t="s">
        <v>260</v>
      </c>
    </row>
    <row r="1117" spans="2:3">
      <c r="B1117" s="172">
        <v>455</v>
      </c>
      <c r="C1117" t="s">
        <v>261</v>
      </c>
    </row>
    <row r="1118" spans="2:3">
      <c r="B1118" s="172">
        <v>456</v>
      </c>
      <c r="C1118" t="s">
        <v>259</v>
      </c>
    </row>
    <row r="1119" spans="2:3">
      <c r="B1119" s="172">
        <v>457</v>
      </c>
      <c r="C1119" t="s">
        <v>260</v>
      </c>
    </row>
    <row r="1120" spans="2:3" ht="15.75" thickBot="1">
      <c r="B1120" s="174" t="s">
        <v>257</v>
      </c>
      <c r="C1120" t="s">
        <v>261</v>
      </c>
    </row>
    <row r="1121" spans="2:3">
      <c r="B1121" s="172" t="s">
        <v>257</v>
      </c>
      <c r="C1121" t="s">
        <v>259</v>
      </c>
    </row>
    <row r="1122" spans="2:3">
      <c r="B1122" s="172" t="s">
        <v>257</v>
      </c>
      <c r="C1122" t="s">
        <v>260</v>
      </c>
    </row>
    <row r="1123" spans="2:3">
      <c r="B1123" s="172" t="s">
        <v>257</v>
      </c>
      <c r="C1123" t="s">
        <v>261</v>
      </c>
    </row>
    <row r="1124" spans="2:3">
      <c r="B1124" s="172">
        <v>458</v>
      </c>
      <c r="C1124" t="s">
        <v>259</v>
      </c>
    </row>
    <row r="1125" spans="2:3">
      <c r="B1125" s="172">
        <v>459</v>
      </c>
      <c r="C1125" t="s">
        <v>260</v>
      </c>
    </row>
    <row r="1126" spans="2:3">
      <c r="B1126" s="172">
        <v>460</v>
      </c>
      <c r="C1126" t="s">
        <v>261</v>
      </c>
    </row>
    <row r="1127" spans="2:3" ht="15.75" thickBot="1">
      <c r="B1127" s="174" t="s">
        <v>257</v>
      </c>
      <c r="C1127" t="s">
        <v>259</v>
      </c>
    </row>
    <row r="1128" spans="2:3">
      <c r="B1128" s="172" t="s">
        <v>257</v>
      </c>
      <c r="C1128" t="s">
        <v>260</v>
      </c>
    </row>
    <row r="1129" spans="2:3">
      <c r="B1129" s="172" t="s">
        <v>257</v>
      </c>
      <c r="C1129" t="s">
        <v>261</v>
      </c>
    </row>
    <row r="1130" spans="2:3">
      <c r="B1130" s="172" t="s">
        <v>257</v>
      </c>
      <c r="C1130" t="s">
        <v>259</v>
      </c>
    </row>
    <row r="1131" spans="2:3">
      <c r="B1131" s="172">
        <v>461</v>
      </c>
      <c r="C1131" t="s">
        <v>260</v>
      </c>
    </row>
    <row r="1132" spans="2:3">
      <c r="B1132" s="172">
        <v>462</v>
      </c>
      <c r="C1132" t="s">
        <v>261</v>
      </c>
    </row>
    <row r="1133" spans="2:3">
      <c r="B1133" s="172">
        <v>463</v>
      </c>
      <c r="C1133" t="s">
        <v>259</v>
      </c>
    </row>
    <row r="1134" spans="2:3" ht="15.75" thickBot="1">
      <c r="B1134" s="174" t="s">
        <v>257</v>
      </c>
      <c r="C1134" t="s">
        <v>260</v>
      </c>
    </row>
    <row r="1135" spans="2:3">
      <c r="B1135" s="172" t="s">
        <v>257</v>
      </c>
      <c r="C1135" t="s">
        <v>261</v>
      </c>
    </row>
    <row r="1136" spans="2:3">
      <c r="B1136" s="172" t="s">
        <v>257</v>
      </c>
      <c r="C1136" t="s">
        <v>259</v>
      </c>
    </row>
    <row r="1137" spans="2:3">
      <c r="B1137" s="172" t="s">
        <v>257</v>
      </c>
      <c r="C1137" t="s">
        <v>260</v>
      </c>
    </row>
    <row r="1138" spans="2:3">
      <c r="B1138" s="172">
        <v>464</v>
      </c>
      <c r="C1138" t="s">
        <v>261</v>
      </c>
    </row>
    <row r="1139" spans="2:3">
      <c r="B1139" s="172">
        <v>465</v>
      </c>
      <c r="C1139" t="s">
        <v>259</v>
      </c>
    </row>
    <row r="1140" spans="2:3">
      <c r="B1140" s="172">
        <v>466</v>
      </c>
      <c r="C1140" t="s">
        <v>260</v>
      </c>
    </row>
    <row r="1141" spans="2:3" ht="15.75" thickBot="1">
      <c r="B1141" s="174" t="s">
        <v>257</v>
      </c>
      <c r="C1141" t="s">
        <v>261</v>
      </c>
    </row>
    <row r="1142" spans="2:3">
      <c r="B1142" s="172" t="s">
        <v>257</v>
      </c>
      <c r="C1142" t="s">
        <v>259</v>
      </c>
    </row>
    <row r="1143" spans="2:3">
      <c r="B1143" s="172" t="s">
        <v>257</v>
      </c>
      <c r="C1143" t="s">
        <v>260</v>
      </c>
    </row>
    <row r="1144" spans="2:3">
      <c r="B1144" s="172" t="s">
        <v>257</v>
      </c>
      <c r="C1144" t="s">
        <v>261</v>
      </c>
    </row>
    <row r="1145" spans="2:3">
      <c r="B1145" s="172">
        <v>467</v>
      </c>
      <c r="C1145" t="s">
        <v>259</v>
      </c>
    </row>
    <row r="1146" spans="2:3">
      <c r="B1146" s="172">
        <v>468</v>
      </c>
      <c r="C1146" t="s">
        <v>260</v>
      </c>
    </row>
    <row r="1147" spans="2:3">
      <c r="B1147" s="172">
        <v>469</v>
      </c>
      <c r="C1147" t="s">
        <v>261</v>
      </c>
    </row>
    <row r="1148" spans="2:3" ht="15.75" thickBot="1">
      <c r="B1148" s="174" t="s">
        <v>257</v>
      </c>
      <c r="C1148" t="s">
        <v>259</v>
      </c>
    </row>
    <row r="1149" spans="2:3">
      <c r="B1149" s="172" t="s">
        <v>257</v>
      </c>
      <c r="C1149" t="s">
        <v>260</v>
      </c>
    </row>
    <row r="1150" spans="2:3">
      <c r="B1150" s="172" t="s">
        <v>257</v>
      </c>
      <c r="C1150" t="s">
        <v>261</v>
      </c>
    </row>
    <row r="1151" spans="2:3">
      <c r="B1151" s="172" t="s">
        <v>257</v>
      </c>
      <c r="C1151" t="s">
        <v>259</v>
      </c>
    </row>
    <row r="1152" spans="2:3">
      <c r="B1152" s="172">
        <v>470</v>
      </c>
      <c r="C1152" t="s">
        <v>260</v>
      </c>
    </row>
    <row r="1153" spans="2:3">
      <c r="B1153" s="172">
        <v>471</v>
      </c>
      <c r="C1153" t="s">
        <v>261</v>
      </c>
    </row>
    <row r="1154" spans="2:3">
      <c r="B1154" s="172">
        <v>472</v>
      </c>
      <c r="C1154" t="s">
        <v>259</v>
      </c>
    </row>
    <row r="1155" spans="2:3" ht="15.75" thickBot="1">
      <c r="B1155" s="174" t="s">
        <v>257</v>
      </c>
      <c r="C1155" t="s">
        <v>260</v>
      </c>
    </row>
    <row r="1156" spans="2:3">
      <c r="B1156" s="172" t="s">
        <v>257</v>
      </c>
      <c r="C1156" t="s">
        <v>261</v>
      </c>
    </row>
    <row r="1157" spans="2:3">
      <c r="B1157" s="172" t="s">
        <v>257</v>
      </c>
      <c r="C1157" t="s">
        <v>259</v>
      </c>
    </row>
    <row r="1158" spans="2:3">
      <c r="B1158" s="172" t="s">
        <v>257</v>
      </c>
      <c r="C1158" t="s">
        <v>260</v>
      </c>
    </row>
    <row r="1159" spans="2:3">
      <c r="B1159" s="172">
        <v>473</v>
      </c>
      <c r="C1159" t="s">
        <v>261</v>
      </c>
    </row>
    <row r="1160" spans="2:3">
      <c r="B1160" s="172">
        <v>474</v>
      </c>
      <c r="C1160" t="s">
        <v>259</v>
      </c>
    </row>
    <row r="1161" spans="2:3">
      <c r="B1161" s="172">
        <v>475</v>
      </c>
      <c r="C1161" t="s">
        <v>260</v>
      </c>
    </row>
    <row r="1162" spans="2:3" ht="15.75" thickBot="1">
      <c r="B1162" s="174" t="s">
        <v>257</v>
      </c>
      <c r="C1162" t="s">
        <v>261</v>
      </c>
    </row>
    <row r="1163" spans="2:3">
      <c r="B1163" s="172" t="s">
        <v>257</v>
      </c>
      <c r="C1163" t="s">
        <v>259</v>
      </c>
    </row>
    <row r="1164" spans="2:3">
      <c r="B1164" s="172" t="s">
        <v>257</v>
      </c>
      <c r="C1164" t="s">
        <v>260</v>
      </c>
    </row>
    <row r="1165" spans="2:3">
      <c r="B1165" s="172" t="s">
        <v>257</v>
      </c>
      <c r="C1165" t="s">
        <v>261</v>
      </c>
    </row>
    <row r="1166" spans="2:3">
      <c r="B1166" s="172">
        <v>476</v>
      </c>
      <c r="C1166" t="s">
        <v>259</v>
      </c>
    </row>
    <row r="1167" spans="2:3">
      <c r="B1167" s="172">
        <v>477</v>
      </c>
      <c r="C1167" t="s">
        <v>260</v>
      </c>
    </row>
    <row r="1168" spans="2:3">
      <c r="B1168" s="172">
        <v>478</v>
      </c>
      <c r="C1168" t="s">
        <v>261</v>
      </c>
    </row>
    <row r="1169" spans="2:3" ht="15.75" thickBot="1">
      <c r="B1169" s="174" t="s">
        <v>257</v>
      </c>
      <c r="C1169" t="s">
        <v>259</v>
      </c>
    </row>
    <row r="1170" spans="2:3">
      <c r="B1170" s="172" t="s">
        <v>257</v>
      </c>
      <c r="C1170" t="s">
        <v>260</v>
      </c>
    </row>
    <row r="1171" spans="2:3">
      <c r="B1171" s="172" t="s">
        <v>257</v>
      </c>
      <c r="C1171" t="s">
        <v>261</v>
      </c>
    </row>
    <row r="1172" spans="2:3">
      <c r="B1172" s="172" t="s">
        <v>257</v>
      </c>
      <c r="C1172" t="s">
        <v>259</v>
      </c>
    </row>
    <row r="1173" spans="2:3">
      <c r="B1173" s="172">
        <v>479</v>
      </c>
      <c r="C1173" t="s">
        <v>260</v>
      </c>
    </row>
    <row r="1174" spans="2:3">
      <c r="B1174" s="172">
        <v>480</v>
      </c>
      <c r="C1174" t="s">
        <v>261</v>
      </c>
    </row>
    <row r="1175" spans="2:3">
      <c r="B1175" s="172">
        <v>481</v>
      </c>
      <c r="C1175" t="s">
        <v>259</v>
      </c>
    </row>
    <row r="1176" spans="2:3" ht="15.75" thickBot="1">
      <c r="B1176" s="174" t="s">
        <v>257</v>
      </c>
      <c r="C1176" t="s">
        <v>260</v>
      </c>
    </row>
    <row r="1177" spans="2:3">
      <c r="B1177" s="172" t="s">
        <v>257</v>
      </c>
      <c r="C1177" t="s">
        <v>261</v>
      </c>
    </row>
    <row r="1178" spans="2:3">
      <c r="B1178" s="172" t="s">
        <v>257</v>
      </c>
      <c r="C1178" t="s">
        <v>259</v>
      </c>
    </row>
    <row r="1179" spans="2:3">
      <c r="B1179" s="172" t="s">
        <v>257</v>
      </c>
      <c r="C1179" t="s">
        <v>260</v>
      </c>
    </row>
    <row r="1180" spans="2:3">
      <c r="B1180" s="172">
        <v>482</v>
      </c>
      <c r="C1180" t="s">
        <v>261</v>
      </c>
    </row>
    <row r="1181" spans="2:3">
      <c r="B1181" s="172">
        <v>483</v>
      </c>
      <c r="C1181" t="s">
        <v>259</v>
      </c>
    </row>
    <row r="1182" spans="2:3">
      <c r="B1182" s="172">
        <v>484</v>
      </c>
      <c r="C1182" t="s">
        <v>260</v>
      </c>
    </row>
    <row r="1183" spans="2:3" ht="15.75" thickBot="1">
      <c r="B1183" s="174" t="s">
        <v>257</v>
      </c>
      <c r="C1183" t="s">
        <v>261</v>
      </c>
    </row>
    <row r="1184" spans="2:3">
      <c r="B1184" s="172" t="s">
        <v>257</v>
      </c>
      <c r="C1184" t="s">
        <v>259</v>
      </c>
    </row>
    <row r="1185" spans="2:3">
      <c r="B1185" s="172" t="s">
        <v>257</v>
      </c>
      <c r="C1185" t="s">
        <v>260</v>
      </c>
    </row>
    <row r="1186" spans="2:3">
      <c r="B1186" s="172" t="s">
        <v>257</v>
      </c>
      <c r="C1186" t="s">
        <v>261</v>
      </c>
    </row>
    <row r="1187" spans="2:3">
      <c r="B1187" s="172">
        <v>485</v>
      </c>
      <c r="C1187" t="s">
        <v>259</v>
      </c>
    </row>
    <row r="1188" spans="2:3">
      <c r="B1188" s="172">
        <v>486</v>
      </c>
      <c r="C1188" t="s">
        <v>260</v>
      </c>
    </row>
    <row r="1189" spans="2:3">
      <c r="B1189" s="172">
        <v>487</v>
      </c>
      <c r="C1189" t="s">
        <v>261</v>
      </c>
    </row>
    <row r="1190" spans="2:3" ht="15.75" thickBot="1">
      <c r="B1190" s="174" t="s">
        <v>257</v>
      </c>
      <c r="C1190" t="s">
        <v>259</v>
      </c>
    </row>
    <row r="1191" spans="2:3">
      <c r="B1191" s="172" t="s">
        <v>257</v>
      </c>
      <c r="C1191" t="s">
        <v>260</v>
      </c>
    </row>
    <row r="1192" spans="2:3">
      <c r="B1192" s="172" t="s">
        <v>257</v>
      </c>
      <c r="C1192" t="s">
        <v>261</v>
      </c>
    </row>
    <row r="1193" spans="2:3">
      <c r="B1193" s="172" t="s">
        <v>257</v>
      </c>
      <c r="C1193" t="s">
        <v>259</v>
      </c>
    </row>
    <row r="1194" spans="2:3">
      <c r="B1194" s="172">
        <v>488</v>
      </c>
      <c r="C1194" t="s">
        <v>260</v>
      </c>
    </row>
    <row r="1195" spans="2:3">
      <c r="B1195" s="172">
        <v>489</v>
      </c>
      <c r="C1195" t="s">
        <v>261</v>
      </c>
    </row>
    <row r="1196" spans="2:3">
      <c r="B1196" s="172">
        <v>490</v>
      </c>
      <c r="C1196" t="s">
        <v>259</v>
      </c>
    </row>
    <row r="1197" spans="2:3" ht="15.75" thickBot="1">
      <c r="B1197" s="174" t="s">
        <v>257</v>
      </c>
      <c r="C1197" t="s">
        <v>260</v>
      </c>
    </row>
    <row r="1198" spans="2:3">
      <c r="B1198" s="172" t="s">
        <v>257</v>
      </c>
      <c r="C1198" t="s">
        <v>261</v>
      </c>
    </row>
    <row r="1199" spans="2:3">
      <c r="B1199" s="172" t="s">
        <v>257</v>
      </c>
      <c r="C1199" t="s">
        <v>259</v>
      </c>
    </row>
    <row r="1200" spans="2:3">
      <c r="B1200" s="172" t="s">
        <v>257</v>
      </c>
      <c r="C1200" t="s">
        <v>260</v>
      </c>
    </row>
    <row r="1201" spans="2:3">
      <c r="B1201" s="172">
        <v>491</v>
      </c>
      <c r="C1201" t="s">
        <v>261</v>
      </c>
    </row>
    <row r="1202" spans="2:3">
      <c r="B1202" s="172">
        <v>492</v>
      </c>
      <c r="C1202" t="s">
        <v>259</v>
      </c>
    </row>
    <row r="1203" spans="2:3">
      <c r="B1203" s="172">
        <v>493</v>
      </c>
      <c r="C1203" t="s">
        <v>260</v>
      </c>
    </row>
    <row r="1204" spans="2:3" ht="15.75" thickBot="1">
      <c r="B1204" s="174" t="s">
        <v>257</v>
      </c>
      <c r="C1204" t="s">
        <v>261</v>
      </c>
    </row>
    <row r="1205" spans="2:3">
      <c r="B1205" s="172" t="s">
        <v>257</v>
      </c>
      <c r="C1205" t="s">
        <v>259</v>
      </c>
    </row>
    <row r="1206" spans="2:3">
      <c r="B1206" s="172" t="s">
        <v>257</v>
      </c>
      <c r="C1206" t="s">
        <v>260</v>
      </c>
    </row>
    <row r="1207" spans="2:3">
      <c r="B1207" s="172" t="s">
        <v>257</v>
      </c>
      <c r="C1207" t="s">
        <v>261</v>
      </c>
    </row>
    <row r="1208" spans="2:3">
      <c r="B1208" s="172">
        <v>494</v>
      </c>
      <c r="C1208" t="s">
        <v>259</v>
      </c>
    </row>
    <row r="1209" spans="2:3">
      <c r="B1209" s="172">
        <v>495</v>
      </c>
      <c r="C1209" t="s">
        <v>260</v>
      </c>
    </row>
    <row r="1210" spans="2:3">
      <c r="B1210" s="172">
        <v>496</v>
      </c>
      <c r="C1210" t="s">
        <v>261</v>
      </c>
    </row>
    <row r="1211" spans="2:3" ht="15.75" thickBot="1">
      <c r="B1211" s="174" t="s">
        <v>257</v>
      </c>
      <c r="C1211" t="s">
        <v>259</v>
      </c>
    </row>
    <row r="1212" spans="2:3">
      <c r="B1212" s="172" t="s">
        <v>257</v>
      </c>
      <c r="C1212" t="s">
        <v>260</v>
      </c>
    </row>
    <row r="1213" spans="2:3">
      <c r="B1213" s="172" t="s">
        <v>257</v>
      </c>
      <c r="C1213" t="s">
        <v>261</v>
      </c>
    </row>
    <row r="1214" spans="2:3">
      <c r="B1214" s="172" t="s">
        <v>257</v>
      </c>
      <c r="C1214" t="s">
        <v>259</v>
      </c>
    </row>
    <row r="1215" spans="2:3">
      <c r="B1215" s="172">
        <v>497</v>
      </c>
      <c r="C1215" t="s">
        <v>260</v>
      </c>
    </row>
    <row r="1216" spans="2:3">
      <c r="B1216" s="172">
        <v>498</v>
      </c>
      <c r="C1216" t="s">
        <v>261</v>
      </c>
    </row>
    <row r="1217" spans="2:3">
      <c r="B1217" s="172">
        <v>499</v>
      </c>
      <c r="C1217" t="s">
        <v>259</v>
      </c>
    </row>
    <row r="1218" spans="2:3" ht="15.75" thickBot="1">
      <c r="B1218" s="174" t="s">
        <v>257</v>
      </c>
      <c r="C1218" t="s">
        <v>260</v>
      </c>
    </row>
    <row r="1219" spans="2:3">
      <c r="B1219" s="172" t="s">
        <v>257</v>
      </c>
      <c r="C1219" t="s">
        <v>261</v>
      </c>
    </row>
    <row r="1220" spans="2:3">
      <c r="B1220" s="172" t="s">
        <v>257</v>
      </c>
      <c r="C1220" t="s">
        <v>259</v>
      </c>
    </row>
    <row r="1221" spans="2:3">
      <c r="B1221" s="172" t="s">
        <v>257</v>
      </c>
      <c r="C1221" t="s">
        <v>260</v>
      </c>
    </row>
    <row r="1222" spans="2:3">
      <c r="B1222" s="172">
        <v>500</v>
      </c>
      <c r="C1222" t="s">
        <v>261</v>
      </c>
    </row>
    <row r="1223" spans="2:3">
      <c r="B1223" s="172">
        <v>501</v>
      </c>
      <c r="C1223" t="s">
        <v>259</v>
      </c>
    </row>
    <row r="1224" spans="2:3">
      <c r="B1224" s="172">
        <v>502</v>
      </c>
      <c r="C1224" t="s">
        <v>260</v>
      </c>
    </row>
    <row r="1225" spans="2:3" ht="15.75" thickBot="1">
      <c r="B1225" s="174" t="s">
        <v>257</v>
      </c>
      <c r="C1225" t="s">
        <v>261</v>
      </c>
    </row>
    <row r="1226" spans="2:3">
      <c r="B1226" s="172" t="s">
        <v>257</v>
      </c>
      <c r="C1226" t="s">
        <v>259</v>
      </c>
    </row>
    <row r="1227" spans="2:3">
      <c r="B1227" s="172" t="s">
        <v>257</v>
      </c>
      <c r="C1227" t="s">
        <v>260</v>
      </c>
    </row>
    <row r="1228" spans="2:3">
      <c r="B1228" s="172" t="s">
        <v>257</v>
      </c>
      <c r="C1228" t="s">
        <v>261</v>
      </c>
    </row>
    <row r="1229" spans="2:3">
      <c r="B1229" s="172">
        <v>503</v>
      </c>
      <c r="C1229" t="s">
        <v>259</v>
      </c>
    </row>
    <row r="1230" spans="2:3">
      <c r="B1230" s="172" t="s">
        <v>257</v>
      </c>
      <c r="C1230" t="s">
        <v>260</v>
      </c>
    </row>
    <row r="1231" spans="2:3">
      <c r="B1231" s="172" t="s">
        <v>257</v>
      </c>
      <c r="C1231" t="s">
        <v>261</v>
      </c>
    </row>
    <row r="1232" spans="2:3">
      <c r="B1232" s="172" t="s">
        <v>257</v>
      </c>
      <c r="C1232" t="s">
        <v>259</v>
      </c>
    </row>
    <row r="1233" spans="2:3">
      <c r="B1233" s="172">
        <v>2</v>
      </c>
      <c r="C1233" t="s">
        <v>260</v>
      </c>
    </row>
    <row r="1234" spans="2:3">
      <c r="B1234" s="172">
        <v>3</v>
      </c>
      <c r="C1234" t="s">
        <v>261</v>
      </c>
    </row>
    <row r="1235" spans="2:3">
      <c r="B1235" s="172">
        <v>4</v>
      </c>
      <c r="C1235" t="s">
        <v>259</v>
      </c>
    </row>
    <row r="1236" spans="2:3" ht="15.75" thickBot="1">
      <c r="B1236" s="174" t="s">
        <v>257</v>
      </c>
      <c r="C1236" t="s">
        <v>260</v>
      </c>
    </row>
    <row r="1237" spans="2:3">
      <c r="B1237" s="172" t="s">
        <v>257</v>
      </c>
      <c r="C1237" t="s">
        <v>261</v>
      </c>
    </row>
    <row r="1238" spans="2:3">
      <c r="B1238" s="172" t="s">
        <v>257</v>
      </c>
      <c r="C1238" t="s">
        <v>259</v>
      </c>
    </row>
    <row r="1239" spans="2:3">
      <c r="B1239" s="172" t="s">
        <v>257</v>
      </c>
      <c r="C1239" t="s">
        <v>260</v>
      </c>
    </row>
    <row r="1240" spans="2:3">
      <c r="B1240" s="172">
        <v>5</v>
      </c>
      <c r="C1240" t="s">
        <v>261</v>
      </c>
    </row>
    <row r="1241" spans="2:3">
      <c r="B1241" s="172">
        <v>6</v>
      </c>
      <c r="C1241" t="s">
        <v>259</v>
      </c>
    </row>
    <row r="1242" spans="2:3">
      <c r="B1242" s="172">
        <v>7</v>
      </c>
      <c r="C1242" t="s">
        <v>260</v>
      </c>
    </row>
    <row r="1243" spans="2:3" ht="15.75" thickBot="1">
      <c r="B1243" s="174" t="s">
        <v>257</v>
      </c>
      <c r="C1243" t="s">
        <v>261</v>
      </c>
    </row>
    <row r="1244" spans="2:3">
      <c r="B1244" s="172" t="s">
        <v>257</v>
      </c>
      <c r="C1244" t="s">
        <v>259</v>
      </c>
    </row>
    <row r="1245" spans="2:3">
      <c r="B1245" s="172" t="s">
        <v>257</v>
      </c>
      <c r="C1245" t="s">
        <v>260</v>
      </c>
    </row>
    <row r="1246" spans="2:3">
      <c r="B1246" s="172" t="s">
        <v>257</v>
      </c>
      <c r="C1246" t="s">
        <v>261</v>
      </c>
    </row>
    <row r="1247" spans="2:3">
      <c r="B1247" s="172">
        <v>8</v>
      </c>
      <c r="C1247" t="s">
        <v>259</v>
      </c>
    </row>
    <row r="1248" spans="2:3">
      <c r="B1248" s="172">
        <v>9</v>
      </c>
      <c r="C1248" t="s">
        <v>260</v>
      </c>
    </row>
    <row r="1249" spans="2:3">
      <c r="B1249" s="172">
        <v>10</v>
      </c>
      <c r="C1249" t="s">
        <v>261</v>
      </c>
    </row>
    <row r="1250" spans="2:3" ht="15.75" thickBot="1">
      <c r="B1250" s="174" t="s">
        <v>257</v>
      </c>
      <c r="C1250" t="s">
        <v>259</v>
      </c>
    </row>
    <row r="1251" spans="2:3">
      <c r="B1251" s="172" t="s">
        <v>257</v>
      </c>
      <c r="C1251" t="s">
        <v>260</v>
      </c>
    </row>
    <row r="1252" spans="2:3">
      <c r="B1252" s="172" t="s">
        <v>257</v>
      </c>
      <c r="C1252" t="s">
        <v>261</v>
      </c>
    </row>
    <row r="1253" spans="2:3">
      <c r="B1253" s="172" t="s">
        <v>257</v>
      </c>
      <c r="C1253" t="s">
        <v>259</v>
      </c>
    </row>
    <row r="1254" spans="2:3">
      <c r="B1254" s="172">
        <v>11</v>
      </c>
      <c r="C1254" t="s">
        <v>260</v>
      </c>
    </row>
    <row r="1255" spans="2:3">
      <c r="B1255" s="172">
        <v>12</v>
      </c>
      <c r="C1255" t="s">
        <v>261</v>
      </c>
    </row>
    <row r="1256" spans="2:3">
      <c r="B1256" s="172">
        <v>13</v>
      </c>
      <c r="C1256" t="s">
        <v>259</v>
      </c>
    </row>
    <row r="1257" spans="2:3" ht="15.75" thickBot="1">
      <c r="B1257" s="174" t="s">
        <v>257</v>
      </c>
      <c r="C1257" t="s">
        <v>260</v>
      </c>
    </row>
    <row r="1258" spans="2:3">
      <c r="B1258" s="172" t="s">
        <v>257</v>
      </c>
      <c r="C1258" t="s">
        <v>261</v>
      </c>
    </row>
    <row r="1259" spans="2:3">
      <c r="B1259" s="172" t="s">
        <v>257</v>
      </c>
      <c r="C1259" t="s">
        <v>259</v>
      </c>
    </row>
    <row r="1260" spans="2:3">
      <c r="B1260" s="172" t="s">
        <v>257</v>
      </c>
      <c r="C1260" t="s">
        <v>260</v>
      </c>
    </row>
    <row r="1261" spans="2:3">
      <c r="B1261" s="172">
        <v>14</v>
      </c>
      <c r="C1261" t="s">
        <v>261</v>
      </c>
    </row>
    <row r="1262" spans="2:3">
      <c r="B1262" s="172">
        <v>15</v>
      </c>
      <c r="C1262" t="s">
        <v>259</v>
      </c>
    </row>
    <row r="1263" spans="2:3">
      <c r="B1263" s="172">
        <v>16</v>
      </c>
      <c r="C1263" t="s">
        <v>260</v>
      </c>
    </row>
    <row r="1264" spans="2:3" ht="15.75" thickBot="1">
      <c r="B1264" s="174" t="s">
        <v>257</v>
      </c>
      <c r="C1264" t="s">
        <v>261</v>
      </c>
    </row>
    <row r="1265" spans="2:3">
      <c r="B1265" s="172" t="s">
        <v>257</v>
      </c>
      <c r="C1265" t="s">
        <v>259</v>
      </c>
    </row>
    <row r="1266" spans="2:3">
      <c r="B1266" s="172" t="s">
        <v>257</v>
      </c>
      <c r="C1266" t="s">
        <v>260</v>
      </c>
    </row>
    <row r="1267" spans="2:3">
      <c r="B1267" s="172" t="s">
        <v>257</v>
      </c>
      <c r="C1267" t="s">
        <v>261</v>
      </c>
    </row>
    <row r="1268" spans="2:3">
      <c r="B1268" s="172">
        <v>17</v>
      </c>
      <c r="C1268" t="s">
        <v>259</v>
      </c>
    </row>
    <row r="1269" spans="2:3">
      <c r="B1269" s="172">
        <v>18</v>
      </c>
      <c r="C1269" t="s">
        <v>260</v>
      </c>
    </row>
    <row r="1270" spans="2:3">
      <c r="B1270" s="172">
        <v>19</v>
      </c>
      <c r="C1270" t="s">
        <v>261</v>
      </c>
    </row>
    <row r="1271" spans="2:3" ht="15.75" thickBot="1">
      <c r="B1271" s="174" t="s">
        <v>257</v>
      </c>
      <c r="C1271" t="s">
        <v>259</v>
      </c>
    </row>
    <row r="1272" spans="2:3">
      <c r="B1272" s="172" t="s">
        <v>257</v>
      </c>
      <c r="C1272" t="s">
        <v>260</v>
      </c>
    </row>
    <row r="1273" spans="2:3">
      <c r="B1273" s="172" t="s">
        <v>257</v>
      </c>
      <c r="C1273" t="s">
        <v>261</v>
      </c>
    </row>
    <row r="1274" spans="2:3">
      <c r="B1274" s="172" t="s">
        <v>257</v>
      </c>
      <c r="C1274" t="s">
        <v>259</v>
      </c>
    </row>
    <row r="1275" spans="2:3">
      <c r="B1275" s="172">
        <v>20</v>
      </c>
      <c r="C1275" t="s">
        <v>260</v>
      </c>
    </row>
    <row r="1276" spans="2:3">
      <c r="B1276" s="172">
        <v>21</v>
      </c>
      <c r="C1276" t="s">
        <v>261</v>
      </c>
    </row>
    <row r="1277" spans="2:3">
      <c r="B1277" s="172">
        <v>22</v>
      </c>
      <c r="C1277" t="s">
        <v>259</v>
      </c>
    </row>
    <row r="1278" spans="2:3" ht="15.75" thickBot="1">
      <c r="B1278" s="174" t="s">
        <v>257</v>
      </c>
      <c r="C1278" t="s">
        <v>260</v>
      </c>
    </row>
    <row r="1279" spans="2:3">
      <c r="B1279" s="172" t="s">
        <v>257</v>
      </c>
      <c r="C1279" t="s">
        <v>261</v>
      </c>
    </row>
    <row r="1280" spans="2:3">
      <c r="B1280" s="172" t="s">
        <v>257</v>
      </c>
      <c r="C1280" t="s">
        <v>259</v>
      </c>
    </row>
    <row r="1281" spans="2:3">
      <c r="B1281" s="172" t="s">
        <v>257</v>
      </c>
      <c r="C1281" t="s">
        <v>260</v>
      </c>
    </row>
    <row r="1282" spans="2:3">
      <c r="B1282" s="172">
        <v>23</v>
      </c>
      <c r="C1282" t="s">
        <v>261</v>
      </c>
    </row>
    <row r="1283" spans="2:3">
      <c r="B1283" s="172">
        <v>24</v>
      </c>
      <c r="C1283" t="s">
        <v>259</v>
      </c>
    </row>
    <row r="1284" spans="2:3">
      <c r="B1284" s="172">
        <v>25</v>
      </c>
      <c r="C1284" t="s">
        <v>260</v>
      </c>
    </row>
    <row r="1285" spans="2:3" ht="15.75" thickBot="1">
      <c r="B1285" s="174" t="s">
        <v>257</v>
      </c>
      <c r="C1285" t="s">
        <v>261</v>
      </c>
    </row>
    <row r="1286" spans="2:3">
      <c r="B1286" s="172" t="s">
        <v>257</v>
      </c>
      <c r="C1286" t="s">
        <v>259</v>
      </c>
    </row>
    <row r="1287" spans="2:3">
      <c r="B1287" s="172" t="s">
        <v>257</v>
      </c>
      <c r="C1287" t="s">
        <v>260</v>
      </c>
    </row>
    <row r="1288" spans="2:3">
      <c r="B1288" s="172" t="s">
        <v>257</v>
      </c>
      <c r="C1288" t="s">
        <v>261</v>
      </c>
    </row>
    <row r="1289" spans="2:3">
      <c r="B1289" s="172">
        <v>26</v>
      </c>
      <c r="C1289" t="s">
        <v>259</v>
      </c>
    </row>
    <row r="1290" spans="2:3">
      <c r="B1290" s="172">
        <v>27</v>
      </c>
      <c r="C1290" t="s">
        <v>260</v>
      </c>
    </row>
    <row r="1291" spans="2:3">
      <c r="B1291" s="172">
        <v>28</v>
      </c>
      <c r="C1291" t="s">
        <v>261</v>
      </c>
    </row>
    <row r="1292" spans="2:3" ht="15.75" thickBot="1">
      <c r="B1292" s="174" t="s">
        <v>257</v>
      </c>
      <c r="C1292" t="s">
        <v>259</v>
      </c>
    </row>
    <row r="1293" spans="2:3">
      <c r="B1293" s="172" t="s">
        <v>257</v>
      </c>
      <c r="C1293" t="s">
        <v>260</v>
      </c>
    </row>
    <row r="1294" spans="2:3">
      <c r="B1294" s="172" t="s">
        <v>257</v>
      </c>
      <c r="C1294" t="s">
        <v>261</v>
      </c>
    </row>
    <row r="1295" spans="2:3">
      <c r="B1295" s="172" t="s">
        <v>257</v>
      </c>
      <c r="C1295" t="s">
        <v>259</v>
      </c>
    </row>
    <row r="1296" spans="2:3">
      <c r="B1296" s="172">
        <v>29</v>
      </c>
      <c r="C1296" t="s">
        <v>260</v>
      </c>
    </row>
    <row r="1297" spans="2:3">
      <c r="B1297" s="172">
        <v>30</v>
      </c>
      <c r="C1297" t="s">
        <v>261</v>
      </c>
    </row>
    <row r="1298" spans="2:3">
      <c r="B1298" s="172">
        <v>31</v>
      </c>
      <c r="C1298" t="s">
        <v>259</v>
      </c>
    </row>
    <row r="1299" spans="2:3" ht="15.75" thickBot="1">
      <c r="B1299" s="174" t="s">
        <v>257</v>
      </c>
      <c r="C1299" t="s">
        <v>260</v>
      </c>
    </row>
    <row r="1300" spans="2:3">
      <c r="B1300" s="172" t="s">
        <v>257</v>
      </c>
      <c r="C1300" t="s">
        <v>261</v>
      </c>
    </row>
    <row r="1301" spans="2:3">
      <c r="B1301" s="172" t="s">
        <v>257</v>
      </c>
      <c r="C1301" t="s">
        <v>259</v>
      </c>
    </row>
    <row r="1302" spans="2:3">
      <c r="B1302" s="172" t="s">
        <v>257</v>
      </c>
      <c r="C1302" t="s">
        <v>260</v>
      </c>
    </row>
    <row r="1303" spans="2:3">
      <c r="B1303" s="172">
        <v>32</v>
      </c>
      <c r="C1303" t="s">
        <v>261</v>
      </c>
    </row>
    <row r="1304" spans="2:3">
      <c r="B1304" s="172">
        <v>33</v>
      </c>
      <c r="C1304" t="s">
        <v>259</v>
      </c>
    </row>
    <row r="1305" spans="2:3">
      <c r="B1305" s="172">
        <v>34</v>
      </c>
      <c r="C1305" t="s">
        <v>260</v>
      </c>
    </row>
    <row r="1306" spans="2:3" ht="15.75" thickBot="1">
      <c r="B1306" s="174" t="s">
        <v>257</v>
      </c>
      <c r="C1306" t="s">
        <v>261</v>
      </c>
    </row>
    <row r="1307" spans="2:3">
      <c r="B1307" s="172" t="s">
        <v>257</v>
      </c>
      <c r="C1307" t="s">
        <v>259</v>
      </c>
    </row>
    <row r="1308" spans="2:3">
      <c r="B1308" s="172" t="s">
        <v>257</v>
      </c>
      <c r="C1308" t="s">
        <v>260</v>
      </c>
    </row>
    <row r="1309" spans="2:3">
      <c r="B1309" s="172" t="s">
        <v>257</v>
      </c>
      <c r="C1309" t="s">
        <v>261</v>
      </c>
    </row>
    <row r="1310" spans="2:3">
      <c r="B1310" s="172">
        <v>35</v>
      </c>
      <c r="C1310" t="s">
        <v>259</v>
      </c>
    </row>
    <row r="1311" spans="2:3">
      <c r="B1311" s="172">
        <v>36</v>
      </c>
      <c r="C1311" t="s">
        <v>260</v>
      </c>
    </row>
    <row r="1312" spans="2:3">
      <c r="B1312" s="172">
        <v>37</v>
      </c>
      <c r="C1312" t="s">
        <v>261</v>
      </c>
    </row>
    <row r="1313" spans="2:3" ht="15.75" thickBot="1">
      <c r="B1313" s="174" t="s">
        <v>257</v>
      </c>
      <c r="C1313" t="s">
        <v>259</v>
      </c>
    </row>
    <row r="1314" spans="2:3">
      <c r="B1314" s="172" t="s">
        <v>257</v>
      </c>
      <c r="C1314" t="s">
        <v>260</v>
      </c>
    </row>
    <row r="1315" spans="2:3">
      <c r="B1315" s="172" t="s">
        <v>257</v>
      </c>
      <c r="C1315" t="s">
        <v>261</v>
      </c>
    </row>
    <row r="1316" spans="2:3">
      <c r="B1316" s="172" t="s">
        <v>257</v>
      </c>
      <c r="C1316" t="s">
        <v>259</v>
      </c>
    </row>
    <row r="1317" spans="2:3">
      <c r="B1317" s="172">
        <v>38</v>
      </c>
      <c r="C1317" t="s">
        <v>260</v>
      </c>
    </row>
    <row r="1318" spans="2:3">
      <c r="B1318" s="172">
        <v>39</v>
      </c>
      <c r="C1318" t="s">
        <v>261</v>
      </c>
    </row>
    <row r="1319" spans="2:3">
      <c r="B1319" s="172">
        <v>40</v>
      </c>
      <c r="C1319" t="s">
        <v>259</v>
      </c>
    </row>
    <row r="1320" spans="2:3" ht="15.75" thickBot="1">
      <c r="B1320" s="174" t="s">
        <v>257</v>
      </c>
      <c r="C1320" t="s">
        <v>260</v>
      </c>
    </row>
    <row r="1321" spans="2:3">
      <c r="B1321" s="172" t="s">
        <v>257</v>
      </c>
      <c r="C1321" t="s">
        <v>261</v>
      </c>
    </row>
    <row r="1322" spans="2:3">
      <c r="B1322" s="172" t="s">
        <v>257</v>
      </c>
      <c r="C1322" t="s">
        <v>259</v>
      </c>
    </row>
    <row r="1323" spans="2:3">
      <c r="B1323" s="172" t="s">
        <v>257</v>
      </c>
      <c r="C1323" t="s">
        <v>260</v>
      </c>
    </row>
    <row r="1324" spans="2:3">
      <c r="B1324" s="172">
        <v>41</v>
      </c>
      <c r="C1324" t="s">
        <v>261</v>
      </c>
    </row>
    <row r="1325" spans="2:3">
      <c r="B1325" s="172">
        <v>42</v>
      </c>
      <c r="C1325" t="s">
        <v>259</v>
      </c>
    </row>
    <row r="1326" spans="2:3">
      <c r="B1326" s="172">
        <v>43</v>
      </c>
      <c r="C1326" t="s">
        <v>260</v>
      </c>
    </row>
    <row r="1327" spans="2:3" ht="15.75" thickBot="1">
      <c r="B1327" s="174" t="s">
        <v>257</v>
      </c>
      <c r="C1327" t="s">
        <v>261</v>
      </c>
    </row>
    <row r="1328" spans="2:3">
      <c r="B1328" s="172" t="s">
        <v>257</v>
      </c>
      <c r="C1328" t="s">
        <v>259</v>
      </c>
    </row>
    <row r="1329" spans="2:3">
      <c r="B1329" s="172" t="s">
        <v>257</v>
      </c>
      <c r="C1329" t="s">
        <v>260</v>
      </c>
    </row>
    <row r="1330" spans="2:3">
      <c r="B1330" s="172" t="s">
        <v>257</v>
      </c>
      <c r="C1330" t="s">
        <v>261</v>
      </c>
    </row>
    <row r="1331" spans="2:3">
      <c r="B1331" s="172">
        <v>44</v>
      </c>
      <c r="C1331" t="s">
        <v>259</v>
      </c>
    </row>
    <row r="1332" spans="2:3">
      <c r="B1332" s="172">
        <v>45</v>
      </c>
      <c r="C1332" t="s">
        <v>260</v>
      </c>
    </row>
    <row r="1333" spans="2:3">
      <c r="B1333" s="172">
        <v>46</v>
      </c>
      <c r="C1333" t="s">
        <v>261</v>
      </c>
    </row>
    <row r="1334" spans="2:3" ht="15.75" thickBot="1">
      <c r="B1334" s="174" t="s">
        <v>257</v>
      </c>
      <c r="C1334" t="s">
        <v>259</v>
      </c>
    </row>
    <row r="1335" spans="2:3">
      <c r="B1335" s="172" t="s">
        <v>257</v>
      </c>
      <c r="C1335" t="s">
        <v>260</v>
      </c>
    </row>
    <row r="1336" spans="2:3">
      <c r="B1336" s="172" t="s">
        <v>257</v>
      </c>
      <c r="C1336" t="s">
        <v>261</v>
      </c>
    </row>
    <row r="1337" spans="2:3">
      <c r="B1337" s="172" t="s">
        <v>257</v>
      </c>
      <c r="C1337" t="s">
        <v>259</v>
      </c>
    </row>
    <row r="1338" spans="2:3">
      <c r="B1338" s="172">
        <v>47</v>
      </c>
      <c r="C1338" t="s">
        <v>260</v>
      </c>
    </row>
    <row r="1339" spans="2:3">
      <c r="B1339" s="172">
        <v>48</v>
      </c>
      <c r="C1339" t="s">
        <v>261</v>
      </c>
    </row>
    <row r="1340" spans="2:3">
      <c r="B1340" s="172">
        <v>49</v>
      </c>
      <c r="C1340" t="s">
        <v>259</v>
      </c>
    </row>
    <row r="1341" spans="2:3" ht="15.75" thickBot="1">
      <c r="B1341" s="174" t="s">
        <v>257</v>
      </c>
      <c r="C1341" t="s">
        <v>260</v>
      </c>
    </row>
    <row r="1342" spans="2:3">
      <c r="B1342" s="172" t="s">
        <v>257</v>
      </c>
      <c r="C1342" t="s">
        <v>261</v>
      </c>
    </row>
    <row r="1343" spans="2:3">
      <c r="B1343" s="172" t="s">
        <v>257</v>
      </c>
      <c r="C1343" t="s">
        <v>259</v>
      </c>
    </row>
    <row r="1344" spans="2:3">
      <c r="B1344" s="172" t="s">
        <v>257</v>
      </c>
      <c r="C1344" t="s">
        <v>260</v>
      </c>
    </row>
    <row r="1345" spans="2:3">
      <c r="B1345" s="172">
        <v>50</v>
      </c>
      <c r="C1345" t="s">
        <v>261</v>
      </c>
    </row>
    <row r="1346" spans="2:3">
      <c r="B1346" s="172">
        <v>51</v>
      </c>
      <c r="C1346" t="s">
        <v>259</v>
      </c>
    </row>
    <row r="1347" spans="2:3">
      <c r="B1347" s="172">
        <v>52</v>
      </c>
      <c r="C1347" t="s">
        <v>260</v>
      </c>
    </row>
    <row r="1348" spans="2:3" ht="15.75" thickBot="1">
      <c r="B1348" s="174" t="s">
        <v>257</v>
      </c>
      <c r="C1348" t="s">
        <v>261</v>
      </c>
    </row>
    <row r="1349" spans="2:3">
      <c r="B1349" s="172" t="s">
        <v>257</v>
      </c>
      <c r="C1349" t="s">
        <v>259</v>
      </c>
    </row>
    <row r="1350" spans="2:3">
      <c r="B1350" s="172" t="s">
        <v>257</v>
      </c>
      <c r="C1350" t="s">
        <v>260</v>
      </c>
    </row>
    <row r="1351" spans="2:3">
      <c r="B1351" s="172" t="s">
        <v>257</v>
      </c>
      <c r="C1351" t="s">
        <v>261</v>
      </c>
    </row>
    <row r="1352" spans="2:3">
      <c r="B1352" s="172">
        <v>53</v>
      </c>
      <c r="C1352" t="s">
        <v>259</v>
      </c>
    </row>
    <row r="1353" spans="2:3">
      <c r="B1353" s="172">
        <v>54</v>
      </c>
      <c r="C1353" t="s">
        <v>260</v>
      </c>
    </row>
    <row r="1354" spans="2:3">
      <c r="B1354" s="172">
        <v>55</v>
      </c>
      <c r="C1354" t="s">
        <v>261</v>
      </c>
    </row>
    <row r="1355" spans="2:3" ht="15.75" thickBot="1">
      <c r="B1355" s="174" t="s">
        <v>257</v>
      </c>
      <c r="C1355" t="s">
        <v>259</v>
      </c>
    </row>
    <row r="1356" spans="2:3">
      <c r="B1356" s="172" t="s">
        <v>257</v>
      </c>
      <c r="C1356" t="s">
        <v>260</v>
      </c>
    </row>
    <row r="1357" spans="2:3">
      <c r="B1357" s="172" t="s">
        <v>257</v>
      </c>
      <c r="C1357" t="s">
        <v>261</v>
      </c>
    </row>
    <row r="1358" spans="2:3">
      <c r="B1358" s="172" t="s">
        <v>257</v>
      </c>
      <c r="C1358" t="s">
        <v>259</v>
      </c>
    </row>
    <row r="1359" spans="2:3">
      <c r="B1359" s="172">
        <v>56</v>
      </c>
      <c r="C1359" t="s">
        <v>260</v>
      </c>
    </row>
    <row r="1360" spans="2:3">
      <c r="B1360" s="172">
        <v>57</v>
      </c>
      <c r="C1360" t="s">
        <v>261</v>
      </c>
    </row>
    <row r="1361" spans="2:3">
      <c r="B1361" s="172">
        <v>58</v>
      </c>
      <c r="C1361" t="s">
        <v>259</v>
      </c>
    </row>
    <row r="1362" spans="2:3" ht="15.75" thickBot="1">
      <c r="B1362" s="174" t="s">
        <v>257</v>
      </c>
      <c r="C1362" t="s">
        <v>260</v>
      </c>
    </row>
    <row r="1363" spans="2:3">
      <c r="B1363" s="172" t="s">
        <v>257</v>
      </c>
      <c r="C1363" t="s">
        <v>261</v>
      </c>
    </row>
    <row r="1364" spans="2:3">
      <c r="B1364" s="172" t="s">
        <v>257</v>
      </c>
      <c r="C1364" t="s">
        <v>259</v>
      </c>
    </row>
    <row r="1365" spans="2:3">
      <c r="B1365" s="172" t="s">
        <v>257</v>
      </c>
      <c r="C1365" t="s">
        <v>260</v>
      </c>
    </row>
    <row r="1366" spans="2:3">
      <c r="B1366" s="172">
        <v>59</v>
      </c>
      <c r="C1366" t="s">
        <v>261</v>
      </c>
    </row>
    <row r="1367" spans="2:3">
      <c r="B1367" s="172">
        <v>60</v>
      </c>
      <c r="C1367" t="s">
        <v>259</v>
      </c>
    </row>
    <row r="1368" spans="2:3">
      <c r="B1368" s="172">
        <v>61</v>
      </c>
      <c r="C1368" t="s">
        <v>260</v>
      </c>
    </row>
    <row r="1369" spans="2:3" ht="15.75" thickBot="1">
      <c r="B1369" s="174" t="s">
        <v>257</v>
      </c>
      <c r="C1369" t="s">
        <v>261</v>
      </c>
    </row>
    <row r="1370" spans="2:3">
      <c r="B1370" s="172" t="s">
        <v>257</v>
      </c>
      <c r="C1370" t="s">
        <v>259</v>
      </c>
    </row>
    <row r="1371" spans="2:3">
      <c r="B1371" s="172" t="s">
        <v>257</v>
      </c>
      <c r="C1371" t="s">
        <v>260</v>
      </c>
    </row>
    <row r="1372" spans="2:3">
      <c r="B1372" s="172" t="s">
        <v>257</v>
      </c>
      <c r="C1372" t="s">
        <v>261</v>
      </c>
    </row>
    <row r="1373" spans="2:3">
      <c r="B1373" s="172">
        <v>62</v>
      </c>
      <c r="C1373" t="s">
        <v>259</v>
      </c>
    </row>
    <row r="1374" spans="2:3">
      <c r="B1374" s="172">
        <v>63</v>
      </c>
      <c r="C1374" t="s">
        <v>260</v>
      </c>
    </row>
    <row r="1375" spans="2:3">
      <c r="B1375" s="172">
        <v>64</v>
      </c>
      <c r="C1375" t="s">
        <v>261</v>
      </c>
    </row>
    <row r="1376" spans="2:3" ht="15.75" thickBot="1">
      <c r="B1376" s="174" t="s">
        <v>257</v>
      </c>
      <c r="C1376" t="s">
        <v>259</v>
      </c>
    </row>
    <row r="1377" spans="2:3">
      <c r="B1377" s="172" t="s">
        <v>257</v>
      </c>
      <c r="C1377" t="s">
        <v>260</v>
      </c>
    </row>
    <row r="1378" spans="2:3">
      <c r="B1378" s="172" t="s">
        <v>257</v>
      </c>
      <c r="C1378" t="s">
        <v>261</v>
      </c>
    </row>
    <row r="1379" spans="2:3">
      <c r="B1379" s="172" t="s">
        <v>257</v>
      </c>
      <c r="C1379" t="s">
        <v>259</v>
      </c>
    </row>
    <row r="1380" spans="2:3">
      <c r="B1380" s="172">
        <v>65</v>
      </c>
      <c r="C1380" t="s">
        <v>260</v>
      </c>
    </row>
    <row r="1381" spans="2:3">
      <c r="B1381" s="172">
        <v>66</v>
      </c>
      <c r="C1381" t="s">
        <v>261</v>
      </c>
    </row>
    <row r="1382" spans="2:3">
      <c r="B1382" s="172">
        <v>67</v>
      </c>
      <c r="C1382" t="s">
        <v>259</v>
      </c>
    </row>
    <row r="1383" spans="2:3" ht="15.75" thickBot="1">
      <c r="B1383" s="174" t="s">
        <v>257</v>
      </c>
      <c r="C1383" t="s">
        <v>260</v>
      </c>
    </row>
    <row r="1384" spans="2:3">
      <c r="B1384" s="172" t="s">
        <v>257</v>
      </c>
      <c r="C1384" t="s">
        <v>261</v>
      </c>
    </row>
    <row r="1385" spans="2:3">
      <c r="B1385" s="172" t="s">
        <v>257</v>
      </c>
      <c r="C1385" t="s">
        <v>259</v>
      </c>
    </row>
    <row r="1386" spans="2:3">
      <c r="B1386" s="172" t="s">
        <v>257</v>
      </c>
      <c r="C1386" t="s">
        <v>260</v>
      </c>
    </row>
    <row r="1387" spans="2:3">
      <c r="B1387" s="172">
        <v>68</v>
      </c>
      <c r="C1387" t="s">
        <v>261</v>
      </c>
    </row>
    <row r="1388" spans="2:3">
      <c r="B1388" s="172">
        <v>69</v>
      </c>
      <c r="C1388" t="s">
        <v>259</v>
      </c>
    </row>
    <row r="1389" spans="2:3">
      <c r="B1389" s="172">
        <v>70</v>
      </c>
      <c r="C1389" t="s">
        <v>260</v>
      </c>
    </row>
    <row r="1390" spans="2:3" ht="15.75" thickBot="1">
      <c r="B1390" s="174" t="s">
        <v>257</v>
      </c>
      <c r="C1390" t="s">
        <v>261</v>
      </c>
    </row>
    <row r="1391" spans="2:3">
      <c r="B1391" s="172" t="s">
        <v>257</v>
      </c>
      <c r="C1391" t="s">
        <v>259</v>
      </c>
    </row>
    <row r="1392" spans="2:3">
      <c r="B1392" s="172" t="s">
        <v>257</v>
      </c>
      <c r="C1392" t="s">
        <v>260</v>
      </c>
    </row>
    <row r="1393" spans="2:3">
      <c r="B1393" s="172" t="s">
        <v>257</v>
      </c>
      <c r="C1393" t="s">
        <v>261</v>
      </c>
    </row>
    <row r="1394" spans="2:3">
      <c r="B1394" s="172">
        <v>71</v>
      </c>
      <c r="C1394" t="s">
        <v>259</v>
      </c>
    </row>
    <row r="1395" spans="2:3">
      <c r="B1395" s="172">
        <v>72</v>
      </c>
      <c r="C1395" t="s">
        <v>260</v>
      </c>
    </row>
    <row r="1396" spans="2:3">
      <c r="B1396" s="172">
        <v>73</v>
      </c>
      <c r="C1396" t="s">
        <v>261</v>
      </c>
    </row>
    <row r="1397" spans="2:3" ht="15.75" thickBot="1">
      <c r="B1397" s="174" t="s">
        <v>257</v>
      </c>
      <c r="C1397" t="s">
        <v>259</v>
      </c>
    </row>
    <row r="1398" spans="2:3">
      <c r="B1398" s="172" t="s">
        <v>257</v>
      </c>
      <c r="C1398" t="s">
        <v>260</v>
      </c>
    </row>
    <row r="1399" spans="2:3">
      <c r="B1399" s="172" t="s">
        <v>257</v>
      </c>
      <c r="C1399" t="s">
        <v>261</v>
      </c>
    </row>
    <row r="1400" spans="2:3">
      <c r="B1400" s="172" t="s">
        <v>257</v>
      </c>
      <c r="C1400" t="s">
        <v>259</v>
      </c>
    </row>
    <row r="1401" spans="2:3">
      <c r="B1401" s="172">
        <v>74</v>
      </c>
      <c r="C1401" t="s">
        <v>260</v>
      </c>
    </row>
    <row r="1402" spans="2:3">
      <c r="B1402" s="172">
        <v>75</v>
      </c>
      <c r="C1402" t="s">
        <v>261</v>
      </c>
    </row>
    <row r="1403" spans="2:3">
      <c r="B1403" s="172">
        <v>76</v>
      </c>
      <c r="C1403" t="s">
        <v>259</v>
      </c>
    </row>
    <row r="1404" spans="2:3" ht="15.75" thickBot="1">
      <c r="B1404" s="174" t="s">
        <v>257</v>
      </c>
      <c r="C1404" t="s">
        <v>260</v>
      </c>
    </row>
    <row r="1405" spans="2:3">
      <c r="B1405" s="172" t="s">
        <v>257</v>
      </c>
      <c r="C1405" t="s">
        <v>261</v>
      </c>
    </row>
    <row r="1406" spans="2:3">
      <c r="B1406" s="172" t="s">
        <v>257</v>
      </c>
      <c r="C1406" t="s">
        <v>259</v>
      </c>
    </row>
    <row r="1407" spans="2:3">
      <c r="B1407" s="172" t="s">
        <v>257</v>
      </c>
      <c r="C1407" t="s">
        <v>260</v>
      </c>
    </row>
    <row r="1408" spans="2:3">
      <c r="B1408" s="172">
        <v>77</v>
      </c>
      <c r="C1408" t="s">
        <v>261</v>
      </c>
    </row>
    <row r="1409" spans="2:3">
      <c r="B1409" s="172">
        <v>78</v>
      </c>
      <c r="C1409" t="s">
        <v>259</v>
      </c>
    </row>
    <row r="1410" spans="2:3">
      <c r="B1410" s="172">
        <v>79</v>
      </c>
      <c r="C1410" t="s">
        <v>260</v>
      </c>
    </row>
    <row r="1411" spans="2:3" ht="15.75" thickBot="1">
      <c r="B1411" s="174" t="s">
        <v>257</v>
      </c>
      <c r="C1411" t="s">
        <v>261</v>
      </c>
    </row>
    <row r="1412" spans="2:3">
      <c r="B1412" s="172" t="s">
        <v>257</v>
      </c>
      <c r="C1412" t="s">
        <v>259</v>
      </c>
    </row>
    <row r="1413" spans="2:3">
      <c r="B1413" s="172" t="s">
        <v>257</v>
      </c>
      <c r="C1413" t="s">
        <v>260</v>
      </c>
    </row>
    <row r="1414" spans="2:3">
      <c r="B1414" s="172" t="s">
        <v>257</v>
      </c>
      <c r="C1414" t="s">
        <v>261</v>
      </c>
    </row>
    <row r="1415" spans="2:3">
      <c r="B1415" s="172">
        <v>80</v>
      </c>
      <c r="C1415" t="s">
        <v>259</v>
      </c>
    </row>
    <row r="1416" spans="2:3">
      <c r="B1416" s="172">
        <v>81</v>
      </c>
      <c r="C1416" t="s">
        <v>260</v>
      </c>
    </row>
    <row r="1417" spans="2:3">
      <c r="B1417" s="172">
        <v>82</v>
      </c>
      <c r="C1417" t="s">
        <v>261</v>
      </c>
    </row>
    <row r="1418" spans="2:3" ht="15.75" thickBot="1">
      <c r="B1418" s="174" t="s">
        <v>257</v>
      </c>
      <c r="C1418" t="s">
        <v>259</v>
      </c>
    </row>
    <row r="1419" spans="2:3">
      <c r="B1419" s="172" t="s">
        <v>257</v>
      </c>
      <c r="C1419" t="s">
        <v>260</v>
      </c>
    </row>
    <row r="1420" spans="2:3">
      <c r="B1420" s="172" t="s">
        <v>257</v>
      </c>
      <c r="C1420" t="s">
        <v>261</v>
      </c>
    </row>
    <row r="1421" spans="2:3">
      <c r="B1421" s="172" t="s">
        <v>257</v>
      </c>
      <c r="C1421" t="s">
        <v>259</v>
      </c>
    </row>
    <row r="1422" spans="2:3">
      <c r="B1422" s="172">
        <v>83</v>
      </c>
      <c r="C1422" t="s">
        <v>260</v>
      </c>
    </row>
    <row r="1423" spans="2:3">
      <c r="B1423" s="172">
        <v>84</v>
      </c>
      <c r="C1423" t="s">
        <v>261</v>
      </c>
    </row>
    <row r="1424" spans="2:3">
      <c r="B1424" s="172">
        <v>85</v>
      </c>
      <c r="C1424" t="s">
        <v>259</v>
      </c>
    </row>
    <row r="1425" spans="2:3" ht="15.75" thickBot="1">
      <c r="B1425" s="174" t="s">
        <v>257</v>
      </c>
      <c r="C1425" t="s">
        <v>260</v>
      </c>
    </row>
    <row r="1426" spans="2:3">
      <c r="B1426" s="172" t="s">
        <v>257</v>
      </c>
      <c r="C1426" t="s">
        <v>261</v>
      </c>
    </row>
    <row r="1427" spans="2:3">
      <c r="B1427" s="172" t="s">
        <v>257</v>
      </c>
      <c r="C1427" t="s">
        <v>259</v>
      </c>
    </row>
    <row r="1428" spans="2:3">
      <c r="B1428" s="172" t="s">
        <v>257</v>
      </c>
      <c r="C1428" t="s">
        <v>260</v>
      </c>
    </row>
    <row r="1429" spans="2:3">
      <c r="B1429" s="172">
        <v>86</v>
      </c>
      <c r="C1429" t="s">
        <v>261</v>
      </c>
    </row>
    <row r="1430" spans="2:3">
      <c r="B1430" s="172">
        <v>87</v>
      </c>
      <c r="C1430" t="s">
        <v>259</v>
      </c>
    </row>
    <row r="1431" spans="2:3">
      <c r="B1431" s="172">
        <v>88</v>
      </c>
      <c r="C1431" t="s">
        <v>260</v>
      </c>
    </row>
    <row r="1432" spans="2:3" ht="15.75" thickBot="1">
      <c r="B1432" s="174" t="s">
        <v>257</v>
      </c>
      <c r="C1432" t="s">
        <v>261</v>
      </c>
    </row>
    <row r="1433" spans="2:3">
      <c r="B1433" s="172" t="s">
        <v>257</v>
      </c>
      <c r="C1433" t="s">
        <v>259</v>
      </c>
    </row>
    <row r="1434" spans="2:3">
      <c r="B1434" s="172" t="s">
        <v>257</v>
      </c>
      <c r="C1434" t="s">
        <v>260</v>
      </c>
    </row>
    <row r="1435" spans="2:3">
      <c r="B1435" s="172" t="s">
        <v>257</v>
      </c>
      <c r="C1435" t="s">
        <v>261</v>
      </c>
    </row>
    <row r="1436" spans="2:3">
      <c r="B1436" s="172">
        <v>89</v>
      </c>
      <c r="C1436" t="s">
        <v>259</v>
      </c>
    </row>
    <row r="1437" spans="2:3">
      <c r="B1437" s="172">
        <v>90</v>
      </c>
      <c r="C1437" t="s">
        <v>260</v>
      </c>
    </row>
    <row r="1438" spans="2:3">
      <c r="B1438" s="172">
        <v>91</v>
      </c>
      <c r="C1438" t="s">
        <v>261</v>
      </c>
    </row>
    <row r="1439" spans="2:3" ht="15.75" thickBot="1">
      <c r="B1439" s="174" t="s">
        <v>257</v>
      </c>
      <c r="C1439" t="s">
        <v>259</v>
      </c>
    </row>
    <row r="1440" spans="2:3">
      <c r="B1440" s="172" t="s">
        <v>257</v>
      </c>
      <c r="C1440" t="s">
        <v>260</v>
      </c>
    </row>
    <row r="1441" spans="2:3">
      <c r="B1441" s="172" t="s">
        <v>257</v>
      </c>
      <c r="C1441" t="s">
        <v>261</v>
      </c>
    </row>
    <row r="1442" spans="2:3">
      <c r="B1442" s="172" t="s">
        <v>257</v>
      </c>
      <c r="C1442" t="s">
        <v>259</v>
      </c>
    </row>
    <row r="1443" spans="2:3">
      <c r="B1443" s="172">
        <v>92</v>
      </c>
      <c r="C1443" t="s">
        <v>260</v>
      </c>
    </row>
    <row r="1444" spans="2:3">
      <c r="B1444" s="172">
        <v>93</v>
      </c>
      <c r="C1444" t="s">
        <v>261</v>
      </c>
    </row>
    <row r="1445" spans="2:3">
      <c r="B1445" s="172">
        <v>94</v>
      </c>
      <c r="C1445" t="s">
        <v>259</v>
      </c>
    </row>
    <row r="1446" spans="2:3" ht="15.75" thickBot="1">
      <c r="B1446" s="174" t="s">
        <v>257</v>
      </c>
      <c r="C1446" t="s">
        <v>260</v>
      </c>
    </row>
    <row r="1447" spans="2:3">
      <c r="B1447" s="172" t="s">
        <v>257</v>
      </c>
      <c r="C1447" t="s">
        <v>261</v>
      </c>
    </row>
    <row r="1448" spans="2:3">
      <c r="B1448" s="172" t="s">
        <v>257</v>
      </c>
      <c r="C1448" t="s">
        <v>259</v>
      </c>
    </row>
    <row r="1449" spans="2:3">
      <c r="B1449" s="172" t="s">
        <v>257</v>
      </c>
      <c r="C1449" t="s">
        <v>260</v>
      </c>
    </row>
    <row r="1450" spans="2:3">
      <c r="B1450" s="172">
        <v>95</v>
      </c>
      <c r="C1450" t="s">
        <v>261</v>
      </c>
    </row>
    <row r="1451" spans="2:3">
      <c r="B1451" s="172">
        <v>96</v>
      </c>
      <c r="C1451" t="s">
        <v>259</v>
      </c>
    </row>
    <row r="1452" spans="2:3">
      <c r="B1452" s="172">
        <v>97</v>
      </c>
      <c r="C1452" t="s">
        <v>260</v>
      </c>
    </row>
    <row r="1453" spans="2:3" ht="15.75" thickBot="1">
      <c r="B1453" s="174" t="s">
        <v>257</v>
      </c>
      <c r="C1453" t="s">
        <v>261</v>
      </c>
    </row>
    <row r="1454" spans="2:3">
      <c r="B1454" s="172" t="s">
        <v>257</v>
      </c>
      <c r="C1454" t="s">
        <v>259</v>
      </c>
    </row>
    <row r="1455" spans="2:3">
      <c r="B1455" s="172" t="s">
        <v>257</v>
      </c>
      <c r="C1455" t="s">
        <v>260</v>
      </c>
    </row>
    <row r="1456" spans="2:3">
      <c r="B1456" s="172" t="s">
        <v>257</v>
      </c>
      <c r="C1456" t="s">
        <v>261</v>
      </c>
    </row>
    <row r="1457" spans="2:3">
      <c r="B1457" s="172">
        <v>98</v>
      </c>
      <c r="C1457" t="s">
        <v>259</v>
      </c>
    </row>
    <row r="1458" spans="2:3">
      <c r="B1458" s="172">
        <v>99</v>
      </c>
      <c r="C1458" t="s">
        <v>260</v>
      </c>
    </row>
    <row r="1459" spans="2:3">
      <c r="B1459" s="172">
        <v>100</v>
      </c>
      <c r="C1459" t="s">
        <v>261</v>
      </c>
    </row>
    <row r="1460" spans="2:3" ht="15.75" thickBot="1">
      <c r="B1460" s="174" t="s">
        <v>257</v>
      </c>
      <c r="C1460" t="s">
        <v>259</v>
      </c>
    </row>
    <row r="1461" spans="2:3">
      <c r="B1461" s="172" t="s">
        <v>257</v>
      </c>
      <c r="C1461" t="s">
        <v>260</v>
      </c>
    </row>
    <row r="1462" spans="2:3">
      <c r="B1462" s="172" t="s">
        <v>257</v>
      </c>
      <c r="C1462" t="s">
        <v>261</v>
      </c>
    </row>
    <row r="1463" spans="2:3">
      <c r="B1463" s="172" t="s">
        <v>257</v>
      </c>
      <c r="C1463" t="s">
        <v>259</v>
      </c>
    </row>
    <row r="1464" spans="2:3">
      <c r="B1464" s="172">
        <v>101</v>
      </c>
      <c r="C1464" t="s">
        <v>260</v>
      </c>
    </row>
    <row r="1465" spans="2:3">
      <c r="B1465" s="172">
        <v>102</v>
      </c>
      <c r="C1465" t="s">
        <v>261</v>
      </c>
    </row>
    <row r="1466" spans="2:3">
      <c r="B1466" s="172">
        <v>103</v>
      </c>
      <c r="C1466" t="s">
        <v>259</v>
      </c>
    </row>
    <row r="1467" spans="2:3" ht="15.75" thickBot="1">
      <c r="B1467" s="174" t="s">
        <v>257</v>
      </c>
      <c r="C1467" t="s">
        <v>260</v>
      </c>
    </row>
    <row r="1468" spans="2:3">
      <c r="B1468" s="172" t="s">
        <v>257</v>
      </c>
      <c r="C1468" t="s">
        <v>261</v>
      </c>
    </row>
    <row r="1469" spans="2:3">
      <c r="B1469" s="172" t="s">
        <v>257</v>
      </c>
      <c r="C1469" t="s">
        <v>259</v>
      </c>
    </row>
    <row r="1470" spans="2:3">
      <c r="B1470" s="172" t="s">
        <v>257</v>
      </c>
      <c r="C1470" t="s">
        <v>260</v>
      </c>
    </row>
    <row r="1471" spans="2:3">
      <c r="B1471" s="172">
        <v>104</v>
      </c>
      <c r="C1471" t="s">
        <v>261</v>
      </c>
    </row>
    <row r="1472" spans="2:3">
      <c r="B1472" s="172">
        <v>105</v>
      </c>
      <c r="C1472" t="s">
        <v>259</v>
      </c>
    </row>
    <row r="1473" spans="2:3">
      <c r="B1473" s="172">
        <v>106</v>
      </c>
      <c r="C1473" t="s">
        <v>260</v>
      </c>
    </row>
    <row r="1474" spans="2:3" ht="15.75" thickBot="1">
      <c r="B1474" s="174" t="s">
        <v>257</v>
      </c>
      <c r="C1474" t="s">
        <v>261</v>
      </c>
    </row>
    <row r="1475" spans="2:3">
      <c r="B1475" s="172" t="s">
        <v>257</v>
      </c>
      <c r="C1475" t="s">
        <v>259</v>
      </c>
    </row>
    <row r="1476" spans="2:3">
      <c r="B1476" s="172" t="s">
        <v>257</v>
      </c>
      <c r="C1476" t="s">
        <v>260</v>
      </c>
    </row>
    <row r="1477" spans="2:3">
      <c r="B1477" s="172" t="s">
        <v>257</v>
      </c>
      <c r="C1477" t="s">
        <v>261</v>
      </c>
    </row>
    <row r="1478" spans="2:3">
      <c r="B1478" s="172">
        <v>107</v>
      </c>
      <c r="C1478" t="s">
        <v>259</v>
      </c>
    </row>
    <row r="1479" spans="2:3">
      <c r="B1479" s="172">
        <v>108</v>
      </c>
      <c r="C1479" t="s">
        <v>260</v>
      </c>
    </row>
    <row r="1480" spans="2:3">
      <c r="B1480" s="172">
        <v>109</v>
      </c>
      <c r="C1480" t="s">
        <v>261</v>
      </c>
    </row>
    <row r="1481" spans="2:3" ht="15.75" thickBot="1">
      <c r="B1481" s="174" t="s">
        <v>257</v>
      </c>
      <c r="C1481" t="s">
        <v>259</v>
      </c>
    </row>
    <row r="1482" spans="2:3">
      <c r="B1482" s="172" t="s">
        <v>257</v>
      </c>
      <c r="C1482" t="s">
        <v>260</v>
      </c>
    </row>
    <row r="1483" spans="2:3">
      <c r="B1483" s="172" t="s">
        <v>257</v>
      </c>
      <c r="C1483" t="s">
        <v>261</v>
      </c>
    </row>
    <row r="1484" spans="2:3">
      <c r="B1484" s="172" t="s">
        <v>257</v>
      </c>
      <c r="C1484" t="s">
        <v>259</v>
      </c>
    </row>
    <row r="1485" spans="2:3">
      <c r="B1485" s="172">
        <v>110</v>
      </c>
      <c r="C1485" t="s">
        <v>260</v>
      </c>
    </row>
    <row r="1486" spans="2:3">
      <c r="B1486" s="172">
        <v>111</v>
      </c>
      <c r="C1486" t="s">
        <v>261</v>
      </c>
    </row>
    <row r="1487" spans="2:3">
      <c r="B1487" s="172">
        <v>112</v>
      </c>
      <c r="C1487" t="s">
        <v>259</v>
      </c>
    </row>
    <row r="1488" spans="2:3" ht="15.75" thickBot="1">
      <c r="B1488" s="174" t="s">
        <v>257</v>
      </c>
      <c r="C1488" t="s">
        <v>260</v>
      </c>
    </row>
    <row r="1489" spans="2:3">
      <c r="B1489" s="172" t="s">
        <v>257</v>
      </c>
      <c r="C1489" t="s">
        <v>261</v>
      </c>
    </row>
    <row r="1490" spans="2:3">
      <c r="B1490" s="172" t="s">
        <v>257</v>
      </c>
      <c r="C1490" t="s">
        <v>259</v>
      </c>
    </row>
    <row r="1491" spans="2:3">
      <c r="B1491" s="172" t="s">
        <v>257</v>
      </c>
      <c r="C1491" t="s">
        <v>260</v>
      </c>
    </row>
    <row r="1492" spans="2:3">
      <c r="B1492" s="172">
        <v>113</v>
      </c>
      <c r="C1492" t="s">
        <v>261</v>
      </c>
    </row>
    <row r="1493" spans="2:3">
      <c r="B1493" s="172">
        <v>114</v>
      </c>
      <c r="C1493" t="s">
        <v>259</v>
      </c>
    </row>
    <row r="1494" spans="2:3">
      <c r="B1494" s="172">
        <v>115</v>
      </c>
      <c r="C1494" t="s">
        <v>260</v>
      </c>
    </row>
    <row r="1495" spans="2:3" ht="15.75" thickBot="1">
      <c r="B1495" s="174" t="s">
        <v>257</v>
      </c>
      <c r="C1495" t="s">
        <v>261</v>
      </c>
    </row>
    <row r="1496" spans="2:3">
      <c r="B1496" s="172" t="s">
        <v>257</v>
      </c>
      <c r="C1496" t="s">
        <v>259</v>
      </c>
    </row>
    <row r="1497" spans="2:3">
      <c r="B1497" s="172" t="s">
        <v>257</v>
      </c>
      <c r="C1497" t="s">
        <v>260</v>
      </c>
    </row>
    <row r="1498" spans="2:3">
      <c r="B1498" s="172" t="s">
        <v>257</v>
      </c>
      <c r="C1498" t="s">
        <v>261</v>
      </c>
    </row>
    <row r="1499" spans="2:3">
      <c r="B1499" s="172">
        <v>116</v>
      </c>
      <c r="C1499" t="s">
        <v>259</v>
      </c>
    </row>
    <row r="1500" spans="2:3">
      <c r="B1500" s="172">
        <v>117</v>
      </c>
      <c r="C1500" t="s">
        <v>260</v>
      </c>
    </row>
    <row r="1501" spans="2:3">
      <c r="B1501" s="172">
        <v>118</v>
      </c>
      <c r="C1501" t="s">
        <v>261</v>
      </c>
    </row>
    <row r="1502" spans="2:3" ht="15.75" thickBot="1">
      <c r="B1502" s="174" t="s">
        <v>257</v>
      </c>
      <c r="C1502" t="s">
        <v>259</v>
      </c>
    </row>
    <row r="1503" spans="2:3">
      <c r="B1503" s="172" t="s">
        <v>257</v>
      </c>
      <c r="C1503" t="s">
        <v>260</v>
      </c>
    </row>
    <row r="1504" spans="2:3">
      <c r="B1504" s="172" t="s">
        <v>257</v>
      </c>
      <c r="C1504" t="s">
        <v>261</v>
      </c>
    </row>
    <row r="1505" spans="2:3">
      <c r="B1505" s="172" t="s">
        <v>257</v>
      </c>
      <c r="C1505" t="s">
        <v>259</v>
      </c>
    </row>
    <row r="1506" spans="2:3">
      <c r="B1506" s="172">
        <v>119</v>
      </c>
      <c r="C1506" t="s">
        <v>260</v>
      </c>
    </row>
    <row r="1507" spans="2:3">
      <c r="B1507" s="172">
        <v>120</v>
      </c>
      <c r="C1507" t="s">
        <v>261</v>
      </c>
    </row>
    <row r="1508" spans="2:3">
      <c r="B1508" s="172">
        <v>121</v>
      </c>
      <c r="C1508" t="s">
        <v>259</v>
      </c>
    </row>
    <row r="1509" spans="2:3" ht="15.75" thickBot="1">
      <c r="B1509" s="174" t="s">
        <v>257</v>
      </c>
      <c r="C1509" t="s">
        <v>260</v>
      </c>
    </row>
    <row r="1510" spans="2:3">
      <c r="B1510" s="172" t="s">
        <v>257</v>
      </c>
      <c r="C1510" t="s">
        <v>261</v>
      </c>
    </row>
    <row r="1511" spans="2:3">
      <c r="B1511" s="172" t="s">
        <v>257</v>
      </c>
      <c r="C1511" t="s">
        <v>259</v>
      </c>
    </row>
    <row r="1512" spans="2:3">
      <c r="B1512" s="172" t="s">
        <v>257</v>
      </c>
      <c r="C1512" t="s">
        <v>260</v>
      </c>
    </row>
    <row r="1513" spans="2:3">
      <c r="B1513" s="172">
        <v>122</v>
      </c>
      <c r="C1513" t="s">
        <v>261</v>
      </c>
    </row>
    <row r="1514" spans="2:3">
      <c r="B1514" s="172">
        <v>123</v>
      </c>
      <c r="C1514" t="s">
        <v>259</v>
      </c>
    </row>
    <row r="1515" spans="2:3">
      <c r="B1515" s="172">
        <v>124</v>
      </c>
      <c r="C1515" t="s">
        <v>260</v>
      </c>
    </row>
    <row r="1516" spans="2:3" ht="15.75" thickBot="1">
      <c r="B1516" s="174" t="s">
        <v>257</v>
      </c>
      <c r="C1516" t="s">
        <v>261</v>
      </c>
    </row>
    <row r="1517" spans="2:3">
      <c r="B1517" s="172" t="s">
        <v>257</v>
      </c>
      <c r="C1517" t="s">
        <v>259</v>
      </c>
    </row>
    <row r="1518" spans="2:3">
      <c r="B1518" s="172" t="s">
        <v>257</v>
      </c>
      <c r="C1518" t="s">
        <v>260</v>
      </c>
    </row>
    <row r="1519" spans="2:3">
      <c r="B1519" s="172" t="s">
        <v>257</v>
      </c>
      <c r="C1519" t="s">
        <v>261</v>
      </c>
    </row>
    <row r="1520" spans="2:3">
      <c r="B1520" s="172">
        <v>125</v>
      </c>
      <c r="C1520" t="s">
        <v>259</v>
      </c>
    </row>
    <row r="1521" spans="2:3">
      <c r="B1521" s="172">
        <v>126</v>
      </c>
      <c r="C1521" t="s">
        <v>260</v>
      </c>
    </row>
    <row r="1522" spans="2:3">
      <c r="B1522" s="172">
        <v>127</v>
      </c>
      <c r="C1522" t="s">
        <v>261</v>
      </c>
    </row>
    <row r="1523" spans="2:3" ht="15.75" thickBot="1">
      <c r="B1523" s="174" t="s">
        <v>257</v>
      </c>
      <c r="C1523" t="s">
        <v>259</v>
      </c>
    </row>
    <row r="1524" spans="2:3">
      <c r="B1524" s="172" t="s">
        <v>257</v>
      </c>
      <c r="C1524" t="s">
        <v>260</v>
      </c>
    </row>
    <row r="1525" spans="2:3">
      <c r="B1525" s="172" t="s">
        <v>257</v>
      </c>
      <c r="C1525" t="s">
        <v>261</v>
      </c>
    </row>
    <row r="1526" spans="2:3">
      <c r="B1526" s="172" t="s">
        <v>257</v>
      </c>
      <c r="C1526" t="s">
        <v>259</v>
      </c>
    </row>
    <row r="1527" spans="2:3">
      <c r="B1527" s="172">
        <v>128</v>
      </c>
      <c r="C1527" t="s">
        <v>260</v>
      </c>
    </row>
    <row r="1528" spans="2:3">
      <c r="B1528" s="172">
        <v>129</v>
      </c>
      <c r="C1528" t="s">
        <v>261</v>
      </c>
    </row>
    <row r="1529" spans="2:3">
      <c r="B1529" s="172">
        <v>130</v>
      </c>
      <c r="C1529" t="s">
        <v>259</v>
      </c>
    </row>
    <row r="1530" spans="2:3" ht="15.75" thickBot="1">
      <c r="B1530" s="174" t="s">
        <v>257</v>
      </c>
      <c r="C1530" t="s">
        <v>260</v>
      </c>
    </row>
    <row r="1531" spans="2:3">
      <c r="B1531" s="172" t="s">
        <v>257</v>
      </c>
      <c r="C1531" t="s">
        <v>261</v>
      </c>
    </row>
    <row r="1532" spans="2:3">
      <c r="B1532" s="172" t="s">
        <v>257</v>
      </c>
      <c r="C1532" t="s">
        <v>259</v>
      </c>
    </row>
    <row r="1533" spans="2:3">
      <c r="B1533" s="172" t="s">
        <v>257</v>
      </c>
      <c r="C1533" t="s">
        <v>260</v>
      </c>
    </row>
    <row r="1534" spans="2:3">
      <c r="B1534" s="172">
        <v>131</v>
      </c>
      <c r="C1534" t="s">
        <v>261</v>
      </c>
    </row>
    <row r="1535" spans="2:3">
      <c r="B1535" s="172">
        <v>132</v>
      </c>
      <c r="C1535" t="s">
        <v>259</v>
      </c>
    </row>
    <row r="1536" spans="2:3">
      <c r="B1536" s="172">
        <v>133</v>
      </c>
      <c r="C1536" t="s">
        <v>260</v>
      </c>
    </row>
    <row r="1537" spans="2:3" ht="15.75" thickBot="1">
      <c r="B1537" s="174" t="s">
        <v>257</v>
      </c>
      <c r="C1537" t="s">
        <v>261</v>
      </c>
    </row>
    <row r="1538" spans="2:3">
      <c r="B1538" s="172" t="s">
        <v>257</v>
      </c>
      <c r="C1538" t="s">
        <v>259</v>
      </c>
    </row>
    <row r="1539" spans="2:3">
      <c r="B1539" s="172" t="s">
        <v>257</v>
      </c>
      <c r="C1539" t="s">
        <v>260</v>
      </c>
    </row>
    <row r="1540" spans="2:3">
      <c r="B1540" s="172" t="s">
        <v>257</v>
      </c>
      <c r="C1540" t="s">
        <v>261</v>
      </c>
    </row>
    <row r="1541" spans="2:3">
      <c r="B1541" s="172">
        <v>134</v>
      </c>
      <c r="C1541" t="s">
        <v>259</v>
      </c>
    </row>
    <row r="1542" spans="2:3">
      <c r="B1542" s="172">
        <v>135</v>
      </c>
      <c r="C1542" t="s">
        <v>260</v>
      </c>
    </row>
    <row r="1543" spans="2:3">
      <c r="B1543" s="172">
        <v>136</v>
      </c>
      <c r="C1543" t="s">
        <v>261</v>
      </c>
    </row>
    <row r="1544" spans="2:3" ht="15.75" thickBot="1">
      <c r="B1544" s="174" t="s">
        <v>257</v>
      </c>
      <c r="C1544" t="s">
        <v>259</v>
      </c>
    </row>
    <row r="1545" spans="2:3">
      <c r="B1545" s="172" t="s">
        <v>257</v>
      </c>
      <c r="C1545" t="s">
        <v>260</v>
      </c>
    </row>
    <row r="1546" spans="2:3">
      <c r="B1546" s="172" t="s">
        <v>257</v>
      </c>
      <c r="C1546" t="s">
        <v>261</v>
      </c>
    </row>
    <row r="1547" spans="2:3">
      <c r="B1547" s="172" t="s">
        <v>257</v>
      </c>
      <c r="C1547" t="s">
        <v>259</v>
      </c>
    </row>
    <row r="1548" spans="2:3">
      <c r="B1548" s="172">
        <v>137</v>
      </c>
      <c r="C1548" t="s">
        <v>260</v>
      </c>
    </row>
    <row r="1549" spans="2:3">
      <c r="B1549" s="172">
        <v>138</v>
      </c>
      <c r="C1549" t="s">
        <v>261</v>
      </c>
    </row>
    <row r="1550" spans="2:3">
      <c r="B1550" s="172">
        <v>139</v>
      </c>
      <c r="C1550" t="s">
        <v>259</v>
      </c>
    </row>
    <row r="1551" spans="2:3" ht="15.75" thickBot="1">
      <c r="B1551" s="174" t="s">
        <v>257</v>
      </c>
      <c r="C1551" t="s">
        <v>260</v>
      </c>
    </row>
    <row r="1552" spans="2:3">
      <c r="B1552" s="172" t="s">
        <v>257</v>
      </c>
      <c r="C1552" t="s">
        <v>261</v>
      </c>
    </row>
    <row r="1553" spans="2:3">
      <c r="B1553" s="172" t="s">
        <v>257</v>
      </c>
      <c r="C1553" t="s">
        <v>259</v>
      </c>
    </row>
    <row r="1554" spans="2:3">
      <c r="B1554" s="172" t="s">
        <v>257</v>
      </c>
      <c r="C1554" t="s">
        <v>260</v>
      </c>
    </row>
    <row r="1555" spans="2:3">
      <c r="B1555" s="172">
        <v>140</v>
      </c>
      <c r="C1555" t="s">
        <v>261</v>
      </c>
    </row>
    <row r="1556" spans="2:3">
      <c r="B1556" s="172">
        <v>141</v>
      </c>
      <c r="C1556" t="s">
        <v>259</v>
      </c>
    </row>
    <row r="1557" spans="2:3">
      <c r="B1557" s="172">
        <v>142</v>
      </c>
      <c r="C1557" t="s">
        <v>260</v>
      </c>
    </row>
    <row r="1558" spans="2:3" ht="15.75" thickBot="1">
      <c r="B1558" s="174" t="s">
        <v>257</v>
      </c>
      <c r="C1558" t="s">
        <v>261</v>
      </c>
    </row>
    <row r="1559" spans="2:3">
      <c r="B1559" s="172" t="s">
        <v>257</v>
      </c>
      <c r="C1559" t="s">
        <v>259</v>
      </c>
    </row>
    <row r="1560" spans="2:3">
      <c r="B1560" s="172" t="s">
        <v>257</v>
      </c>
      <c r="C1560" t="s">
        <v>260</v>
      </c>
    </row>
    <row r="1561" spans="2:3">
      <c r="B1561" s="172" t="s">
        <v>257</v>
      </c>
      <c r="C1561" t="s">
        <v>261</v>
      </c>
    </row>
    <row r="1562" spans="2:3">
      <c r="B1562" s="172">
        <v>143</v>
      </c>
      <c r="C1562" t="s">
        <v>259</v>
      </c>
    </row>
    <row r="1563" spans="2:3">
      <c r="B1563" s="172">
        <v>144</v>
      </c>
      <c r="C1563" t="s">
        <v>260</v>
      </c>
    </row>
    <row r="1564" spans="2:3">
      <c r="B1564" s="172">
        <v>145</v>
      </c>
      <c r="C1564" t="s">
        <v>261</v>
      </c>
    </row>
    <row r="1565" spans="2:3" ht="15.75" thickBot="1">
      <c r="B1565" s="174" t="s">
        <v>257</v>
      </c>
      <c r="C1565" t="s">
        <v>259</v>
      </c>
    </row>
    <row r="1566" spans="2:3">
      <c r="B1566" s="172" t="s">
        <v>257</v>
      </c>
      <c r="C1566" t="s">
        <v>260</v>
      </c>
    </row>
    <row r="1567" spans="2:3">
      <c r="B1567" s="172" t="s">
        <v>257</v>
      </c>
      <c r="C1567" t="s">
        <v>261</v>
      </c>
    </row>
    <row r="1568" spans="2:3">
      <c r="B1568" s="172" t="s">
        <v>257</v>
      </c>
      <c r="C1568" t="s">
        <v>259</v>
      </c>
    </row>
    <row r="1569" spans="2:3">
      <c r="B1569" s="172">
        <v>146</v>
      </c>
      <c r="C1569" t="s">
        <v>260</v>
      </c>
    </row>
    <row r="1570" spans="2:3">
      <c r="B1570" s="172">
        <v>147</v>
      </c>
      <c r="C1570" t="s">
        <v>261</v>
      </c>
    </row>
    <row r="1571" spans="2:3">
      <c r="B1571" s="172">
        <v>148</v>
      </c>
      <c r="C1571" t="s">
        <v>259</v>
      </c>
    </row>
    <row r="1572" spans="2:3" ht="15.75" thickBot="1">
      <c r="B1572" s="174" t="s">
        <v>257</v>
      </c>
      <c r="C1572" t="s">
        <v>260</v>
      </c>
    </row>
    <row r="1573" spans="2:3">
      <c r="B1573" s="172" t="s">
        <v>257</v>
      </c>
      <c r="C1573" t="s">
        <v>261</v>
      </c>
    </row>
    <row r="1574" spans="2:3">
      <c r="B1574" s="172" t="s">
        <v>257</v>
      </c>
      <c r="C1574" t="s">
        <v>259</v>
      </c>
    </row>
    <row r="1575" spans="2:3">
      <c r="B1575" s="172" t="s">
        <v>257</v>
      </c>
      <c r="C1575" t="s">
        <v>260</v>
      </c>
    </row>
    <row r="1576" spans="2:3">
      <c r="B1576" s="172">
        <v>149</v>
      </c>
      <c r="C1576" t="s">
        <v>261</v>
      </c>
    </row>
    <row r="1577" spans="2:3">
      <c r="B1577" s="172">
        <v>150</v>
      </c>
      <c r="C1577" t="s">
        <v>259</v>
      </c>
    </row>
    <row r="1578" spans="2:3">
      <c r="B1578" s="172">
        <v>151</v>
      </c>
      <c r="C1578" t="s">
        <v>260</v>
      </c>
    </row>
    <row r="1579" spans="2:3" ht="15.75" thickBot="1">
      <c r="B1579" s="174" t="s">
        <v>257</v>
      </c>
      <c r="C1579" t="s">
        <v>261</v>
      </c>
    </row>
    <row r="1580" spans="2:3">
      <c r="B1580" s="172" t="s">
        <v>257</v>
      </c>
      <c r="C1580" t="s">
        <v>259</v>
      </c>
    </row>
    <row r="1581" spans="2:3">
      <c r="B1581" s="172" t="s">
        <v>257</v>
      </c>
      <c r="C1581" t="s">
        <v>260</v>
      </c>
    </row>
    <row r="1582" spans="2:3">
      <c r="B1582" s="172" t="s">
        <v>257</v>
      </c>
      <c r="C1582" t="s">
        <v>261</v>
      </c>
    </row>
    <row r="1583" spans="2:3">
      <c r="B1583" s="172">
        <v>152</v>
      </c>
      <c r="C1583" t="s">
        <v>259</v>
      </c>
    </row>
    <row r="1584" spans="2:3">
      <c r="B1584" s="172">
        <v>153</v>
      </c>
      <c r="C1584" t="s">
        <v>260</v>
      </c>
    </row>
    <row r="1585" spans="2:3">
      <c r="B1585" s="172">
        <v>154</v>
      </c>
      <c r="C1585" t="s">
        <v>261</v>
      </c>
    </row>
    <row r="1586" spans="2:3" ht="15.75" thickBot="1">
      <c r="B1586" s="174" t="s">
        <v>257</v>
      </c>
      <c r="C1586" t="s">
        <v>259</v>
      </c>
    </row>
    <row r="1587" spans="2:3">
      <c r="B1587" s="172" t="s">
        <v>257</v>
      </c>
      <c r="C1587" t="s">
        <v>260</v>
      </c>
    </row>
    <row r="1588" spans="2:3">
      <c r="B1588" s="172" t="s">
        <v>257</v>
      </c>
      <c r="C1588" t="s">
        <v>261</v>
      </c>
    </row>
    <row r="1589" spans="2:3">
      <c r="B1589" s="172" t="s">
        <v>257</v>
      </c>
      <c r="C1589" t="s">
        <v>259</v>
      </c>
    </row>
    <row r="1590" spans="2:3">
      <c r="B1590" s="172">
        <v>155</v>
      </c>
      <c r="C1590" t="s">
        <v>260</v>
      </c>
    </row>
    <row r="1591" spans="2:3">
      <c r="B1591" s="172">
        <v>156</v>
      </c>
      <c r="C1591" t="s">
        <v>261</v>
      </c>
    </row>
    <row r="1592" spans="2:3">
      <c r="B1592" s="172">
        <v>157</v>
      </c>
      <c r="C1592" t="s">
        <v>259</v>
      </c>
    </row>
    <row r="1593" spans="2:3" ht="15.75" thickBot="1">
      <c r="B1593" s="174" t="s">
        <v>257</v>
      </c>
      <c r="C1593" t="s">
        <v>260</v>
      </c>
    </row>
    <row r="1594" spans="2:3">
      <c r="B1594" s="172" t="s">
        <v>257</v>
      </c>
      <c r="C1594" t="s">
        <v>261</v>
      </c>
    </row>
    <row r="1595" spans="2:3">
      <c r="B1595" s="172" t="s">
        <v>257</v>
      </c>
      <c r="C1595" t="s">
        <v>259</v>
      </c>
    </row>
    <row r="1596" spans="2:3">
      <c r="B1596" s="172" t="s">
        <v>257</v>
      </c>
      <c r="C1596" t="s">
        <v>260</v>
      </c>
    </row>
    <row r="1597" spans="2:3">
      <c r="B1597" s="172">
        <v>158</v>
      </c>
      <c r="C1597" t="s">
        <v>261</v>
      </c>
    </row>
    <row r="1598" spans="2:3">
      <c r="B1598" s="172">
        <v>159</v>
      </c>
      <c r="C1598" t="s">
        <v>259</v>
      </c>
    </row>
    <row r="1599" spans="2:3">
      <c r="B1599" s="172">
        <v>160</v>
      </c>
      <c r="C1599" t="s">
        <v>260</v>
      </c>
    </row>
    <row r="1600" spans="2:3" ht="15.75" thickBot="1">
      <c r="B1600" s="174" t="s">
        <v>257</v>
      </c>
      <c r="C1600" t="s">
        <v>261</v>
      </c>
    </row>
    <row r="1601" spans="2:3">
      <c r="B1601" s="172" t="s">
        <v>257</v>
      </c>
      <c r="C1601" t="s">
        <v>259</v>
      </c>
    </row>
    <row r="1602" spans="2:3">
      <c r="B1602" s="172" t="s">
        <v>257</v>
      </c>
      <c r="C1602" t="s">
        <v>260</v>
      </c>
    </row>
    <row r="1603" spans="2:3">
      <c r="B1603" s="172" t="s">
        <v>257</v>
      </c>
      <c r="C1603" t="s">
        <v>261</v>
      </c>
    </row>
    <row r="1604" spans="2:3">
      <c r="B1604" s="172">
        <v>161</v>
      </c>
      <c r="C1604" t="s">
        <v>259</v>
      </c>
    </row>
    <row r="1605" spans="2:3">
      <c r="B1605" s="172">
        <v>162</v>
      </c>
      <c r="C1605" t="s">
        <v>260</v>
      </c>
    </row>
    <row r="1606" spans="2:3">
      <c r="B1606" s="172">
        <v>163</v>
      </c>
      <c r="C1606" t="s">
        <v>261</v>
      </c>
    </row>
    <row r="1607" spans="2:3" ht="15.75" thickBot="1">
      <c r="B1607" s="174" t="s">
        <v>257</v>
      </c>
      <c r="C1607" t="s">
        <v>259</v>
      </c>
    </row>
    <row r="1608" spans="2:3">
      <c r="B1608" s="172" t="s">
        <v>257</v>
      </c>
      <c r="C1608" t="s">
        <v>260</v>
      </c>
    </row>
    <row r="1609" spans="2:3">
      <c r="B1609" s="172" t="s">
        <v>257</v>
      </c>
      <c r="C1609" t="s">
        <v>261</v>
      </c>
    </row>
    <row r="1610" spans="2:3">
      <c r="B1610" s="172" t="s">
        <v>257</v>
      </c>
      <c r="C1610" t="s">
        <v>259</v>
      </c>
    </row>
    <row r="1611" spans="2:3">
      <c r="B1611" s="172">
        <v>164</v>
      </c>
      <c r="C1611" t="s">
        <v>260</v>
      </c>
    </row>
    <row r="1612" spans="2:3">
      <c r="B1612" s="172">
        <v>165</v>
      </c>
      <c r="C1612" t="s">
        <v>261</v>
      </c>
    </row>
    <row r="1613" spans="2:3">
      <c r="B1613" s="172">
        <v>166</v>
      </c>
      <c r="C1613" t="s">
        <v>259</v>
      </c>
    </row>
    <row r="1614" spans="2:3" ht="15.75" thickBot="1">
      <c r="B1614" s="174" t="s">
        <v>257</v>
      </c>
      <c r="C1614" t="s">
        <v>260</v>
      </c>
    </row>
    <row r="1615" spans="2:3">
      <c r="B1615" s="172" t="s">
        <v>257</v>
      </c>
      <c r="C1615" t="s">
        <v>261</v>
      </c>
    </row>
    <row r="1616" spans="2:3">
      <c r="B1616" s="172" t="s">
        <v>257</v>
      </c>
      <c r="C1616" t="s">
        <v>259</v>
      </c>
    </row>
    <row r="1617" spans="2:3">
      <c r="B1617" s="172" t="s">
        <v>257</v>
      </c>
      <c r="C1617" t="s">
        <v>260</v>
      </c>
    </row>
    <row r="1618" spans="2:3">
      <c r="B1618" s="172">
        <v>167</v>
      </c>
      <c r="C1618" t="s">
        <v>261</v>
      </c>
    </row>
    <row r="1619" spans="2:3">
      <c r="B1619" s="172">
        <v>168</v>
      </c>
      <c r="C1619" t="s">
        <v>259</v>
      </c>
    </row>
    <row r="1620" spans="2:3">
      <c r="B1620" s="172">
        <v>169</v>
      </c>
      <c r="C1620" t="s">
        <v>260</v>
      </c>
    </row>
    <row r="1621" spans="2:3" ht="15.75" thickBot="1">
      <c r="B1621" s="174" t="s">
        <v>257</v>
      </c>
      <c r="C1621" t="s">
        <v>261</v>
      </c>
    </row>
    <row r="1622" spans="2:3">
      <c r="B1622" s="172" t="s">
        <v>257</v>
      </c>
      <c r="C1622" t="s">
        <v>259</v>
      </c>
    </row>
    <row r="1623" spans="2:3">
      <c r="B1623" s="172" t="s">
        <v>257</v>
      </c>
      <c r="C1623" t="s">
        <v>260</v>
      </c>
    </row>
    <row r="1624" spans="2:3">
      <c r="B1624" s="172" t="s">
        <v>257</v>
      </c>
      <c r="C1624" t="s">
        <v>261</v>
      </c>
    </row>
    <row r="1625" spans="2:3">
      <c r="B1625" s="172">
        <v>170</v>
      </c>
      <c r="C1625" t="s">
        <v>259</v>
      </c>
    </row>
    <row r="1626" spans="2:3">
      <c r="B1626" s="172">
        <v>171</v>
      </c>
      <c r="C1626" t="s">
        <v>260</v>
      </c>
    </row>
    <row r="1627" spans="2:3">
      <c r="B1627" s="172">
        <v>172</v>
      </c>
      <c r="C1627" t="s">
        <v>261</v>
      </c>
    </row>
    <row r="1628" spans="2:3" ht="15.75" thickBot="1">
      <c r="B1628" s="174" t="s">
        <v>257</v>
      </c>
      <c r="C1628" t="s">
        <v>259</v>
      </c>
    </row>
    <row r="1629" spans="2:3">
      <c r="B1629" s="172" t="s">
        <v>257</v>
      </c>
      <c r="C1629" t="s">
        <v>260</v>
      </c>
    </row>
    <row r="1630" spans="2:3">
      <c r="B1630" s="172" t="s">
        <v>257</v>
      </c>
      <c r="C1630" t="s">
        <v>261</v>
      </c>
    </row>
    <row r="1631" spans="2:3">
      <c r="B1631" s="172" t="s">
        <v>257</v>
      </c>
      <c r="C1631" t="s">
        <v>259</v>
      </c>
    </row>
    <row r="1632" spans="2:3">
      <c r="B1632" s="172">
        <v>173</v>
      </c>
      <c r="C1632" t="s">
        <v>260</v>
      </c>
    </row>
    <row r="1633" spans="2:3">
      <c r="B1633" s="172">
        <v>174</v>
      </c>
      <c r="C1633" t="s">
        <v>261</v>
      </c>
    </row>
    <row r="1634" spans="2:3">
      <c r="B1634" s="172">
        <v>175</v>
      </c>
      <c r="C1634" t="s">
        <v>259</v>
      </c>
    </row>
    <row r="1635" spans="2:3" ht="15.75" thickBot="1">
      <c r="B1635" s="174" t="s">
        <v>257</v>
      </c>
      <c r="C1635" t="s">
        <v>260</v>
      </c>
    </row>
    <row r="1636" spans="2:3">
      <c r="B1636" s="172" t="s">
        <v>257</v>
      </c>
      <c r="C1636" t="s">
        <v>261</v>
      </c>
    </row>
    <row r="1637" spans="2:3">
      <c r="B1637" s="172" t="s">
        <v>257</v>
      </c>
      <c r="C1637" t="s">
        <v>259</v>
      </c>
    </row>
    <row r="1638" spans="2:3">
      <c r="B1638" s="172" t="s">
        <v>257</v>
      </c>
      <c r="C1638" t="s">
        <v>260</v>
      </c>
    </row>
    <row r="1639" spans="2:3">
      <c r="B1639" s="172">
        <v>176</v>
      </c>
      <c r="C1639" t="s">
        <v>261</v>
      </c>
    </row>
    <row r="1640" spans="2:3">
      <c r="B1640" s="172">
        <v>177</v>
      </c>
      <c r="C1640" t="s">
        <v>259</v>
      </c>
    </row>
    <row r="1641" spans="2:3">
      <c r="B1641" s="172">
        <v>178</v>
      </c>
      <c r="C1641" t="s">
        <v>260</v>
      </c>
    </row>
    <row r="1642" spans="2:3" ht="15.75" thickBot="1">
      <c r="B1642" s="174" t="s">
        <v>257</v>
      </c>
      <c r="C1642" t="s">
        <v>261</v>
      </c>
    </row>
    <row r="1643" spans="2:3">
      <c r="B1643" s="172" t="s">
        <v>257</v>
      </c>
      <c r="C1643" t="s">
        <v>259</v>
      </c>
    </row>
    <row r="1644" spans="2:3">
      <c r="B1644" s="172" t="s">
        <v>257</v>
      </c>
      <c r="C1644" t="s">
        <v>260</v>
      </c>
    </row>
    <row r="1645" spans="2:3">
      <c r="B1645" s="172" t="s">
        <v>257</v>
      </c>
      <c r="C1645" t="s">
        <v>261</v>
      </c>
    </row>
    <row r="1646" spans="2:3">
      <c r="B1646" s="172">
        <v>179</v>
      </c>
      <c r="C1646" t="s">
        <v>259</v>
      </c>
    </row>
    <row r="1647" spans="2:3">
      <c r="B1647" s="172">
        <v>180</v>
      </c>
      <c r="C1647" t="s">
        <v>260</v>
      </c>
    </row>
    <row r="1648" spans="2:3">
      <c r="B1648" s="172">
        <v>181</v>
      </c>
      <c r="C1648" t="s">
        <v>261</v>
      </c>
    </row>
    <row r="1649" spans="2:3" ht="15.75" thickBot="1">
      <c r="B1649" s="174" t="s">
        <v>257</v>
      </c>
      <c r="C1649" t="s">
        <v>259</v>
      </c>
    </row>
    <row r="1650" spans="2:3">
      <c r="B1650" s="172" t="s">
        <v>257</v>
      </c>
      <c r="C1650" t="s">
        <v>260</v>
      </c>
    </row>
    <row r="1651" spans="2:3">
      <c r="B1651" s="172" t="s">
        <v>257</v>
      </c>
      <c r="C1651" t="s">
        <v>261</v>
      </c>
    </row>
    <row r="1652" spans="2:3">
      <c r="B1652" s="172" t="s">
        <v>257</v>
      </c>
      <c r="C1652" t="s">
        <v>259</v>
      </c>
    </row>
    <row r="1653" spans="2:3">
      <c r="B1653" s="172">
        <v>182</v>
      </c>
      <c r="C1653" t="s">
        <v>260</v>
      </c>
    </row>
    <row r="1654" spans="2:3">
      <c r="B1654" s="172">
        <v>183</v>
      </c>
      <c r="C1654" t="s">
        <v>261</v>
      </c>
    </row>
    <row r="1655" spans="2:3">
      <c r="B1655" s="172">
        <v>184</v>
      </c>
      <c r="C1655" t="s">
        <v>259</v>
      </c>
    </row>
    <row r="1656" spans="2:3" ht="15.75" thickBot="1">
      <c r="B1656" s="174" t="s">
        <v>257</v>
      </c>
      <c r="C1656" t="s">
        <v>260</v>
      </c>
    </row>
    <row r="1657" spans="2:3">
      <c r="B1657" s="172" t="s">
        <v>257</v>
      </c>
      <c r="C1657" t="s">
        <v>261</v>
      </c>
    </row>
    <row r="1658" spans="2:3">
      <c r="B1658" s="172" t="s">
        <v>257</v>
      </c>
      <c r="C1658" t="s">
        <v>259</v>
      </c>
    </row>
    <row r="1659" spans="2:3">
      <c r="B1659" s="172" t="s">
        <v>257</v>
      </c>
      <c r="C1659" t="s">
        <v>260</v>
      </c>
    </row>
    <row r="1660" spans="2:3">
      <c r="B1660" s="172">
        <v>185</v>
      </c>
      <c r="C1660" t="s">
        <v>261</v>
      </c>
    </row>
    <row r="1661" spans="2:3">
      <c r="B1661" s="172">
        <v>186</v>
      </c>
      <c r="C1661" t="s">
        <v>259</v>
      </c>
    </row>
    <row r="1662" spans="2:3">
      <c r="B1662" s="172">
        <v>187</v>
      </c>
      <c r="C1662" t="s">
        <v>260</v>
      </c>
    </row>
    <row r="1663" spans="2:3" ht="15.75" thickBot="1">
      <c r="B1663" s="174" t="s">
        <v>257</v>
      </c>
      <c r="C1663" t="s">
        <v>261</v>
      </c>
    </row>
    <row r="1664" spans="2:3">
      <c r="B1664" s="172" t="s">
        <v>257</v>
      </c>
      <c r="C1664" t="s">
        <v>259</v>
      </c>
    </row>
    <row r="1665" spans="2:3">
      <c r="B1665" s="172" t="s">
        <v>257</v>
      </c>
      <c r="C1665" t="s">
        <v>260</v>
      </c>
    </row>
    <row r="1666" spans="2:3">
      <c r="B1666" s="172" t="s">
        <v>257</v>
      </c>
      <c r="C1666" t="s">
        <v>261</v>
      </c>
    </row>
    <row r="1667" spans="2:3">
      <c r="B1667" s="172">
        <v>188</v>
      </c>
      <c r="C1667" t="s">
        <v>259</v>
      </c>
    </row>
    <row r="1668" spans="2:3">
      <c r="B1668" s="172">
        <v>189</v>
      </c>
      <c r="C1668" t="s">
        <v>260</v>
      </c>
    </row>
    <row r="1669" spans="2:3">
      <c r="B1669" s="172">
        <v>190</v>
      </c>
      <c r="C1669" t="s">
        <v>261</v>
      </c>
    </row>
    <row r="1670" spans="2:3" ht="15.75" thickBot="1">
      <c r="B1670" s="174" t="s">
        <v>257</v>
      </c>
      <c r="C1670" t="s">
        <v>259</v>
      </c>
    </row>
    <row r="1671" spans="2:3">
      <c r="B1671" s="172" t="s">
        <v>257</v>
      </c>
      <c r="C1671" t="s">
        <v>260</v>
      </c>
    </row>
    <row r="1672" spans="2:3">
      <c r="B1672" s="172" t="s">
        <v>257</v>
      </c>
      <c r="C1672" t="s">
        <v>261</v>
      </c>
    </row>
    <row r="1673" spans="2:3">
      <c r="B1673" s="172" t="s">
        <v>257</v>
      </c>
      <c r="C1673" t="s">
        <v>259</v>
      </c>
    </row>
    <row r="1674" spans="2:3">
      <c r="B1674" s="172">
        <v>191</v>
      </c>
      <c r="C1674" t="s">
        <v>260</v>
      </c>
    </row>
    <row r="1675" spans="2:3">
      <c r="B1675" s="172">
        <v>192</v>
      </c>
      <c r="C1675" t="s">
        <v>261</v>
      </c>
    </row>
    <row r="1676" spans="2:3">
      <c r="B1676" s="172">
        <v>193</v>
      </c>
      <c r="C1676" t="s">
        <v>259</v>
      </c>
    </row>
    <row r="1677" spans="2:3" ht="15.75" thickBot="1">
      <c r="B1677" s="174" t="s">
        <v>257</v>
      </c>
      <c r="C1677" t="s">
        <v>260</v>
      </c>
    </row>
    <row r="1678" spans="2:3">
      <c r="B1678" s="172" t="s">
        <v>257</v>
      </c>
      <c r="C1678" t="s">
        <v>261</v>
      </c>
    </row>
    <row r="1679" spans="2:3">
      <c r="B1679" s="172" t="s">
        <v>257</v>
      </c>
      <c r="C1679" t="s">
        <v>259</v>
      </c>
    </row>
    <row r="1680" spans="2:3">
      <c r="B1680" s="172" t="s">
        <v>257</v>
      </c>
      <c r="C1680" t="s">
        <v>260</v>
      </c>
    </row>
    <row r="1681" spans="2:3">
      <c r="B1681" s="172">
        <v>194</v>
      </c>
      <c r="C1681" t="s">
        <v>261</v>
      </c>
    </row>
    <row r="1682" spans="2:3">
      <c r="B1682" s="172">
        <v>195</v>
      </c>
      <c r="C1682" t="s">
        <v>259</v>
      </c>
    </row>
    <row r="1683" spans="2:3">
      <c r="B1683" s="172">
        <v>196</v>
      </c>
      <c r="C1683" t="s">
        <v>260</v>
      </c>
    </row>
    <row r="1684" spans="2:3" ht="15.75" thickBot="1">
      <c r="B1684" s="174" t="s">
        <v>257</v>
      </c>
      <c r="C1684" t="s">
        <v>261</v>
      </c>
    </row>
    <row r="1685" spans="2:3">
      <c r="B1685" s="172" t="s">
        <v>257</v>
      </c>
      <c r="C1685" t="s">
        <v>259</v>
      </c>
    </row>
    <row r="1686" spans="2:3">
      <c r="B1686" s="172" t="s">
        <v>257</v>
      </c>
      <c r="C1686" t="s">
        <v>260</v>
      </c>
    </row>
    <row r="1687" spans="2:3">
      <c r="B1687" s="172" t="s">
        <v>257</v>
      </c>
      <c r="C1687" t="s">
        <v>261</v>
      </c>
    </row>
    <row r="1688" spans="2:3">
      <c r="B1688" s="172">
        <v>197</v>
      </c>
      <c r="C1688" t="s">
        <v>259</v>
      </c>
    </row>
    <row r="1689" spans="2:3">
      <c r="B1689" s="172">
        <v>198</v>
      </c>
      <c r="C1689" t="s">
        <v>260</v>
      </c>
    </row>
    <row r="1690" spans="2:3">
      <c r="B1690" s="172">
        <v>199</v>
      </c>
      <c r="C1690" t="s">
        <v>261</v>
      </c>
    </row>
    <row r="1691" spans="2:3" ht="15.75" thickBot="1">
      <c r="B1691" s="174" t="s">
        <v>257</v>
      </c>
      <c r="C1691" t="s">
        <v>259</v>
      </c>
    </row>
    <row r="1692" spans="2:3">
      <c r="B1692" s="172" t="s">
        <v>257</v>
      </c>
      <c r="C1692" t="s">
        <v>260</v>
      </c>
    </row>
    <row r="1693" spans="2:3">
      <c r="B1693" s="172" t="s">
        <v>257</v>
      </c>
      <c r="C1693" t="s">
        <v>261</v>
      </c>
    </row>
    <row r="1694" spans="2:3">
      <c r="B1694" s="172" t="s">
        <v>257</v>
      </c>
      <c r="C1694" t="s">
        <v>259</v>
      </c>
    </row>
    <row r="1695" spans="2:3">
      <c r="B1695" s="172">
        <v>200</v>
      </c>
      <c r="C1695" t="s">
        <v>260</v>
      </c>
    </row>
    <row r="1696" spans="2:3">
      <c r="B1696" s="172">
        <v>201</v>
      </c>
      <c r="C1696" t="s">
        <v>261</v>
      </c>
    </row>
    <row r="1697" spans="2:3">
      <c r="B1697" s="172">
        <v>202</v>
      </c>
      <c r="C1697" t="s">
        <v>259</v>
      </c>
    </row>
    <row r="1698" spans="2:3" ht="15.75" thickBot="1">
      <c r="B1698" s="174" t="s">
        <v>257</v>
      </c>
      <c r="C1698" t="s">
        <v>260</v>
      </c>
    </row>
    <row r="1699" spans="2:3">
      <c r="B1699" s="172" t="s">
        <v>257</v>
      </c>
      <c r="C1699" t="s">
        <v>261</v>
      </c>
    </row>
    <row r="1700" spans="2:3">
      <c r="B1700" s="172" t="s">
        <v>257</v>
      </c>
      <c r="C1700" t="s">
        <v>259</v>
      </c>
    </row>
    <row r="1701" spans="2:3">
      <c r="B1701" s="172" t="s">
        <v>257</v>
      </c>
      <c r="C1701" t="s">
        <v>260</v>
      </c>
    </row>
    <row r="1702" spans="2:3">
      <c r="B1702" s="172">
        <v>203</v>
      </c>
      <c r="C1702" t="s">
        <v>261</v>
      </c>
    </row>
    <row r="1703" spans="2:3">
      <c r="B1703" s="172">
        <v>204</v>
      </c>
      <c r="C1703" t="s">
        <v>259</v>
      </c>
    </row>
    <row r="1704" spans="2:3">
      <c r="B1704" s="172">
        <v>205</v>
      </c>
      <c r="C1704" t="s">
        <v>260</v>
      </c>
    </row>
    <row r="1705" spans="2:3" ht="15.75" thickBot="1">
      <c r="B1705" s="174" t="s">
        <v>257</v>
      </c>
      <c r="C1705" t="s">
        <v>261</v>
      </c>
    </row>
    <row r="1706" spans="2:3">
      <c r="B1706" s="172" t="s">
        <v>257</v>
      </c>
      <c r="C1706" t="s">
        <v>259</v>
      </c>
    </row>
    <row r="1707" spans="2:3">
      <c r="B1707" s="172" t="s">
        <v>257</v>
      </c>
      <c r="C1707" t="s">
        <v>260</v>
      </c>
    </row>
    <row r="1708" spans="2:3">
      <c r="B1708" s="172" t="s">
        <v>257</v>
      </c>
      <c r="C1708" t="s">
        <v>261</v>
      </c>
    </row>
    <row r="1709" spans="2:3">
      <c r="B1709" s="172">
        <v>206</v>
      </c>
      <c r="C1709" t="s">
        <v>259</v>
      </c>
    </row>
    <row r="1710" spans="2:3">
      <c r="B1710" s="172">
        <v>207</v>
      </c>
      <c r="C1710" t="s">
        <v>260</v>
      </c>
    </row>
    <row r="1711" spans="2:3">
      <c r="B1711" s="172">
        <v>208</v>
      </c>
      <c r="C1711" t="s">
        <v>261</v>
      </c>
    </row>
    <row r="1712" spans="2:3" ht="15.75" thickBot="1">
      <c r="B1712" s="174" t="s">
        <v>257</v>
      </c>
      <c r="C1712" t="s">
        <v>259</v>
      </c>
    </row>
    <row r="1713" spans="2:3">
      <c r="B1713" s="172" t="s">
        <v>257</v>
      </c>
      <c r="C1713" t="s">
        <v>260</v>
      </c>
    </row>
    <row r="1714" spans="2:3">
      <c r="B1714" s="172" t="s">
        <v>257</v>
      </c>
      <c r="C1714" t="s">
        <v>261</v>
      </c>
    </row>
    <row r="1715" spans="2:3">
      <c r="B1715" s="172" t="s">
        <v>257</v>
      </c>
      <c r="C1715" t="s">
        <v>259</v>
      </c>
    </row>
    <row r="1716" spans="2:3">
      <c r="B1716" s="172">
        <v>209</v>
      </c>
      <c r="C1716" t="s">
        <v>260</v>
      </c>
    </row>
    <row r="1717" spans="2:3">
      <c r="B1717" s="172">
        <v>210</v>
      </c>
      <c r="C1717" t="s">
        <v>261</v>
      </c>
    </row>
    <row r="1718" spans="2:3">
      <c r="B1718" s="172">
        <v>211</v>
      </c>
      <c r="C1718" t="s">
        <v>259</v>
      </c>
    </row>
    <row r="1719" spans="2:3" ht="15.75" thickBot="1">
      <c r="B1719" s="174" t="s">
        <v>257</v>
      </c>
      <c r="C1719" t="s">
        <v>260</v>
      </c>
    </row>
    <row r="1720" spans="2:3">
      <c r="B1720" s="172" t="s">
        <v>257</v>
      </c>
      <c r="C1720" t="s">
        <v>261</v>
      </c>
    </row>
    <row r="1721" spans="2:3">
      <c r="B1721" s="172" t="s">
        <v>257</v>
      </c>
      <c r="C1721" t="s">
        <v>259</v>
      </c>
    </row>
    <row r="1722" spans="2:3">
      <c r="B1722" s="172" t="s">
        <v>257</v>
      </c>
      <c r="C1722" t="s">
        <v>260</v>
      </c>
    </row>
    <row r="1723" spans="2:3">
      <c r="B1723" s="172">
        <v>212</v>
      </c>
      <c r="C1723" t="s">
        <v>261</v>
      </c>
    </row>
    <row r="1724" spans="2:3">
      <c r="B1724" s="172">
        <v>213</v>
      </c>
      <c r="C1724" t="s">
        <v>259</v>
      </c>
    </row>
    <row r="1725" spans="2:3">
      <c r="B1725" s="172">
        <v>214</v>
      </c>
      <c r="C1725" t="s">
        <v>260</v>
      </c>
    </row>
    <row r="1726" spans="2:3" ht="15.75" thickBot="1">
      <c r="B1726" s="174" t="s">
        <v>257</v>
      </c>
      <c r="C1726" t="s">
        <v>261</v>
      </c>
    </row>
    <row r="1727" spans="2:3">
      <c r="B1727" s="172" t="s">
        <v>257</v>
      </c>
      <c r="C1727" t="s">
        <v>259</v>
      </c>
    </row>
    <row r="1728" spans="2:3">
      <c r="B1728" s="172" t="s">
        <v>257</v>
      </c>
      <c r="C1728" t="s">
        <v>260</v>
      </c>
    </row>
    <row r="1729" spans="2:3">
      <c r="B1729" s="172" t="s">
        <v>257</v>
      </c>
      <c r="C1729" t="s">
        <v>261</v>
      </c>
    </row>
    <row r="1730" spans="2:3">
      <c r="B1730" s="172">
        <v>215</v>
      </c>
      <c r="C1730" t="s">
        <v>259</v>
      </c>
    </row>
    <row r="1731" spans="2:3">
      <c r="B1731" s="172">
        <v>216</v>
      </c>
      <c r="C1731" t="s">
        <v>260</v>
      </c>
    </row>
    <row r="1732" spans="2:3">
      <c r="B1732" s="172">
        <v>217</v>
      </c>
      <c r="C1732" t="s">
        <v>261</v>
      </c>
    </row>
    <row r="1733" spans="2:3" ht="15.75" thickBot="1">
      <c r="B1733" s="174" t="s">
        <v>257</v>
      </c>
      <c r="C1733" t="s">
        <v>259</v>
      </c>
    </row>
    <row r="1734" spans="2:3">
      <c r="B1734" s="172" t="s">
        <v>257</v>
      </c>
      <c r="C1734" t="s">
        <v>260</v>
      </c>
    </row>
    <row r="1735" spans="2:3">
      <c r="B1735" s="172" t="s">
        <v>257</v>
      </c>
      <c r="C1735" t="s">
        <v>261</v>
      </c>
    </row>
    <row r="1736" spans="2:3">
      <c r="B1736" s="172" t="s">
        <v>257</v>
      </c>
      <c r="C1736" t="s">
        <v>259</v>
      </c>
    </row>
    <row r="1737" spans="2:3">
      <c r="B1737" s="172">
        <v>218</v>
      </c>
      <c r="C1737" t="s">
        <v>260</v>
      </c>
    </row>
    <row r="1738" spans="2:3">
      <c r="B1738" s="172">
        <v>219</v>
      </c>
      <c r="C1738" t="s">
        <v>261</v>
      </c>
    </row>
    <row r="1739" spans="2:3">
      <c r="B1739" s="172">
        <v>220</v>
      </c>
      <c r="C1739" t="s">
        <v>259</v>
      </c>
    </row>
    <row r="1740" spans="2:3" ht="15.75" thickBot="1">
      <c r="B1740" s="174" t="s">
        <v>257</v>
      </c>
      <c r="C1740" t="s">
        <v>260</v>
      </c>
    </row>
    <row r="1741" spans="2:3">
      <c r="B1741" s="172" t="s">
        <v>257</v>
      </c>
      <c r="C1741" t="s">
        <v>261</v>
      </c>
    </row>
    <row r="1742" spans="2:3">
      <c r="B1742" s="172" t="s">
        <v>257</v>
      </c>
      <c r="C1742" t="s">
        <v>259</v>
      </c>
    </row>
    <row r="1743" spans="2:3">
      <c r="B1743" s="172" t="s">
        <v>257</v>
      </c>
      <c r="C1743" t="s">
        <v>260</v>
      </c>
    </row>
    <row r="1744" spans="2:3">
      <c r="B1744" s="172">
        <v>221</v>
      </c>
      <c r="C1744" t="s">
        <v>261</v>
      </c>
    </row>
    <row r="1745" spans="2:3">
      <c r="B1745" s="172">
        <v>222</v>
      </c>
      <c r="C1745" t="s">
        <v>259</v>
      </c>
    </row>
    <row r="1746" spans="2:3">
      <c r="B1746" s="172">
        <v>223</v>
      </c>
      <c r="C1746" t="s">
        <v>260</v>
      </c>
    </row>
    <row r="1747" spans="2:3" ht="15.75" thickBot="1">
      <c r="B1747" s="174" t="s">
        <v>257</v>
      </c>
      <c r="C1747" t="s">
        <v>261</v>
      </c>
    </row>
    <row r="1748" spans="2:3">
      <c r="B1748" s="172" t="s">
        <v>257</v>
      </c>
      <c r="C1748" t="s">
        <v>259</v>
      </c>
    </row>
    <row r="1749" spans="2:3">
      <c r="B1749" s="172" t="s">
        <v>257</v>
      </c>
      <c r="C1749" t="s">
        <v>260</v>
      </c>
    </row>
    <row r="1750" spans="2:3">
      <c r="B1750" s="172" t="s">
        <v>257</v>
      </c>
      <c r="C1750" t="s">
        <v>261</v>
      </c>
    </row>
    <row r="1751" spans="2:3">
      <c r="B1751" s="172">
        <v>224</v>
      </c>
      <c r="C1751" t="s">
        <v>259</v>
      </c>
    </row>
    <row r="1752" spans="2:3">
      <c r="B1752" s="172">
        <v>225</v>
      </c>
      <c r="C1752" t="s">
        <v>260</v>
      </c>
    </row>
    <row r="1753" spans="2:3">
      <c r="B1753" s="172">
        <v>226</v>
      </c>
      <c r="C1753" t="s">
        <v>261</v>
      </c>
    </row>
    <row r="1754" spans="2:3" ht="15.75" thickBot="1">
      <c r="B1754" s="174" t="s">
        <v>257</v>
      </c>
      <c r="C1754" t="s">
        <v>259</v>
      </c>
    </row>
    <row r="1755" spans="2:3">
      <c r="B1755" s="172" t="s">
        <v>257</v>
      </c>
      <c r="C1755" t="s">
        <v>260</v>
      </c>
    </row>
    <row r="1756" spans="2:3">
      <c r="B1756" s="172" t="s">
        <v>257</v>
      </c>
      <c r="C1756" t="s">
        <v>261</v>
      </c>
    </row>
    <row r="1757" spans="2:3">
      <c r="B1757" s="172" t="s">
        <v>257</v>
      </c>
      <c r="C1757" t="s">
        <v>259</v>
      </c>
    </row>
    <row r="1758" spans="2:3">
      <c r="B1758" s="172">
        <v>227</v>
      </c>
      <c r="C1758" t="s">
        <v>260</v>
      </c>
    </row>
    <row r="1759" spans="2:3">
      <c r="B1759" s="172">
        <v>228</v>
      </c>
      <c r="C1759" t="s">
        <v>261</v>
      </c>
    </row>
    <row r="1760" spans="2:3">
      <c r="B1760" s="172">
        <v>229</v>
      </c>
      <c r="C1760" t="s">
        <v>259</v>
      </c>
    </row>
    <row r="1761" spans="2:3" ht="15.75" thickBot="1">
      <c r="B1761" s="174" t="s">
        <v>257</v>
      </c>
      <c r="C1761" t="s">
        <v>260</v>
      </c>
    </row>
    <row r="1762" spans="2:3">
      <c r="B1762" s="172" t="s">
        <v>257</v>
      </c>
      <c r="C1762" t="s">
        <v>261</v>
      </c>
    </row>
    <row r="1763" spans="2:3">
      <c r="B1763" s="172" t="s">
        <v>257</v>
      </c>
      <c r="C1763" t="s">
        <v>259</v>
      </c>
    </row>
    <row r="1764" spans="2:3">
      <c r="B1764" s="172" t="s">
        <v>257</v>
      </c>
      <c r="C1764" t="s">
        <v>260</v>
      </c>
    </row>
    <row r="1765" spans="2:3">
      <c r="B1765" s="172">
        <v>230</v>
      </c>
      <c r="C1765" t="s">
        <v>261</v>
      </c>
    </row>
    <row r="1766" spans="2:3">
      <c r="B1766" s="172">
        <v>231</v>
      </c>
      <c r="C1766" t="s">
        <v>259</v>
      </c>
    </row>
    <row r="1767" spans="2:3">
      <c r="B1767" s="172">
        <v>232</v>
      </c>
      <c r="C1767" t="s">
        <v>260</v>
      </c>
    </row>
    <row r="1768" spans="2:3" ht="15.75" thickBot="1">
      <c r="B1768" s="174" t="s">
        <v>257</v>
      </c>
      <c r="C1768" t="s">
        <v>261</v>
      </c>
    </row>
    <row r="1769" spans="2:3">
      <c r="B1769" s="172" t="s">
        <v>257</v>
      </c>
      <c r="C1769" t="s">
        <v>259</v>
      </c>
    </row>
    <row r="1770" spans="2:3">
      <c r="B1770" s="172" t="s">
        <v>257</v>
      </c>
      <c r="C1770" t="s">
        <v>260</v>
      </c>
    </row>
    <row r="1771" spans="2:3">
      <c r="B1771" s="172" t="s">
        <v>257</v>
      </c>
      <c r="C1771" t="s">
        <v>261</v>
      </c>
    </row>
    <row r="1772" spans="2:3">
      <c r="B1772" s="172">
        <v>233</v>
      </c>
      <c r="C1772" t="s">
        <v>259</v>
      </c>
    </row>
    <row r="1773" spans="2:3">
      <c r="B1773" s="172">
        <v>234</v>
      </c>
      <c r="C1773" t="s">
        <v>260</v>
      </c>
    </row>
    <row r="1774" spans="2:3">
      <c r="B1774" s="172">
        <v>235</v>
      </c>
      <c r="C1774" t="s">
        <v>261</v>
      </c>
    </row>
    <row r="1775" spans="2:3" ht="15.75" thickBot="1">
      <c r="B1775" s="174" t="s">
        <v>257</v>
      </c>
      <c r="C1775" t="s">
        <v>259</v>
      </c>
    </row>
    <row r="1776" spans="2:3">
      <c r="B1776" s="172" t="s">
        <v>257</v>
      </c>
      <c r="C1776" t="s">
        <v>260</v>
      </c>
    </row>
    <row r="1777" spans="2:3">
      <c r="B1777" s="172" t="s">
        <v>257</v>
      </c>
      <c r="C1777" t="s">
        <v>261</v>
      </c>
    </row>
    <row r="1778" spans="2:3">
      <c r="B1778" s="172" t="s">
        <v>257</v>
      </c>
      <c r="C1778" t="s">
        <v>259</v>
      </c>
    </row>
    <row r="1779" spans="2:3">
      <c r="B1779" s="172">
        <v>236</v>
      </c>
      <c r="C1779" t="s">
        <v>260</v>
      </c>
    </row>
    <row r="1780" spans="2:3">
      <c r="B1780" s="172">
        <v>237</v>
      </c>
      <c r="C1780" t="s">
        <v>261</v>
      </c>
    </row>
    <row r="1781" spans="2:3">
      <c r="B1781" s="172">
        <v>238</v>
      </c>
      <c r="C1781" t="s">
        <v>259</v>
      </c>
    </row>
    <row r="1782" spans="2:3" ht="15.75" thickBot="1">
      <c r="B1782" s="174" t="s">
        <v>257</v>
      </c>
      <c r="C1782" t="s">
        <v>260</v>
      </c>
    </row>
    <row r="1783" spans="2:3">
      <c r="B1783" s="172" t="s">
        <v>257</v>
      </c>
      <c r="C1783" t="s">
        <v>261</v>
      </c>
    </row>
    <row r="1784" spans="2:3">
      <c r="B1784" s="172" t="s">
        <v>257</v>
      </c>
      <c r="C1784" t="s">
        <v>259</v>
      </c>
    </row>
    <row r="1785" spans="2:3">
      <c r="B1785" s="172" t="s">
        <v>257</v>
      </c>
      <c r="C1785" t="s">
        <v>260</v>
      </c>
    </row>
    <row r="1786" spans="2:3">
      <c r="B1786" s="172">
        <v>239</v>
      </c>
      <c r="C1786" t="s">
        <v>261</v>
      </c>
    </row>
    <row r="1787" spans="2:3">
      <c r="B1787" s="172">
        <v>240</v>
      </c>
      <c r="C1787" t="s">
        <v>259</v>
      </c>
    </row>
    <row r="1788" spans="2:3">
      <c r="B1788" s="172">
        <v>241</v>
      </c>
      <c r="C1788" t="s">
        <v>260</v>
      </c>
    </row>
    <row r="1789" spans="2:3" ht="15.75" thickBot="1">
      <c r="B1789" s="174" t="s">
        <v>257</v>
      </c>
      <c r="C1789" t="s">
        <v>261</v>
      </c>
    </row>
    <row r="1790" spans="2:3">
      <c r="B1790" s="172" t="s">
        <v>257</v>
      </c>
      <c r="C1790" t="s">
        <v>259</v>
      </c>
    </row>
    <row r="1791" spans="2:3">
      <c r="B1791" s="172" t="s">
        <v>257</v>
      </c>
      <c r="C1791" t="s">
        <v>260</v>
      </c>
    </row>
    <row r="1792" spans="2:3">
      <c r="B1792" s="172" t="s">
        <v>257</v>
      </c>
      <c r="C1792" t="s">
        <v>261</v>
      </c>
    </row>
    <row r="1793" spans="2:3">
      <c r="B1793" s="172">
        <v>242</v>
      </c>
      <c r="C1793" t="s">
        <v>259</v>
      </c>
    </row>
    <row r="1794" spans="2:3">
      <c r="B1794" s="172">
        <v>243</v>
      </c>
      <c r="C1794" t="s">
        <v>260</v>
      </c>
    </row>
    <row r="1795" spans="2:3">
      <c r="B1795" s="172">
        <v>244</v>
      </c>
      <c r="C1795" t="s">
        <v>261</v>
      </c>
    </row>
    <row r="1796" spans="2:3" ht="15.75" thickBot="1">
      <c r="B1796" s="174" t="s">
        <v>257</v>
      </c>
      <c r="C1796" t="s">
        <v>259</v>
      </c>
    </row>
    <row r="1797" spans="2:3">
      <c r="B1797" s="172" t="s">
        <v>257</v>
      </c>
      <c r="C1797" t="s">
        <v>260</v>
      </c>
    </row>
    <row r="1798" spans="2:3">
      <c r="B1798" s="172" t="s">
        <v>257</v>
      </c>
      <c r="C1798" t="s">
        <v>261</v>
      </c>
    </row>
    <row r="1799" spans="2:3">
      <c r="B1799" s="172" t="s">
        <v>257</v>
      </c>
      <c r="C1799" t="s">
        <v>259</v>
      </c>
    </row>
    <row r="1800" spans="2:3">
      <c r="B1800" s="172">
        <v>245</v>
      </c>
      <c r="C1800" t="s">
        <v>260</v>
      </c>
    </row>
    <row r="1801" spans="2:3">
      <c r="B1801" s="172">
        <v>246</v>
      </c>
      <c r="C1801" t="s">
        <v>261</v>
      </c>
    </row>
    <row r="1802" spans="2:3">
      <c r="B1802" s="172">
        <v>247</v>
      </c>
      <c r="C1802" t="s">
        <v>259</v>
      </c>
    </row>
    <row r="1803" spans="2:3" ht="15.75" thickBot="1">
      <c r="B1803" s="174" t="s">
        <v>257</v>
      </c>
      <c r="C1803" t="s">
        <v>260</v>
      </c>
    </row>
    <row r="1804" spans="2:3">
      <c r="B1804" s="172" t="s">
        <v>257</v>
      </c>
      <c r="C1804" t="s">
        <v>261</v>
      </c>
    </row>
    <row r="1805" spans="2:3">
      <c r="B1805" s="172" t="s">
        <v>257</v>
      </c>
      <c r="C1805" t="s">
        <v>259</v>
      </c>
    </row>
    <row r="1806" spans="2:3">
      <c r="B1806" s="172" t="s">
        <v>257</v>
      </c>
      <c r="C1806" t="s">
        <v>260</v>
      </c>
    </row>
    <row r="1807" spans="2:3">
      <c r="B1807" s="172">
        <v>248</v>
      </c>
      <c r="C1807" t="s">
        <v>261</v>
      </c>
    </row>
    <row r="1808" spans="2:3">
      <c r="B1808" s="172">
        <v>249</v>
      </c>
      <c r="C1808" t="s">
        <v>259</v>
      </c>
    </row>
    <row r="1809" spans="2:3">
      <c r="B1809" s="172">
        <v>250</v>
      </c>
      <c r="C1809" t="s">
        <v>260</v>
      </c>
    </row>
    <row r="1810" spans="2:3" ht="15.75" thickBot="1">
      <c r="B1810" s="174" t="s">
        <v>257</v>
      </c>
      <c r="C1810" t="s">
        <v>261</v>
      </c>
    </row>
    <row r="1811" spans="2:3">
      <c r="B1811" s="172" t="s">
        <v>257</v>
      </c>
      <c r="C1811" t="s">
        <v>259</v>
      </c>
    </row>
    <row r="1812" spans="2:3">
      <c r="B1812" s="172" t="s">
        <v>257</v>
      </c>
      <c r="C1812" t="s">
        <v>260</v>
      </c>
    </row>
    <row r="1813" spans="2:3">
      <c r="B1813" s="172" t="s">
        <v>257</v>
      </c>
      <c r="C1813" t="s">
        <v>261</v>
      </c>
    </row>
    <row r="1814" spans="2:3">
      <c r="B1814" s="172">
        <v>251</v>
      </c>
      <c r="C1814" t="s">
        <v>259</v>
      </c>
    </row>
    <row r="1815" spans="2:3">
      <c r="B1815" s="172">
        <v>252</v>
      </c>
      <c r="C1815" t="s">
        <v>260</v>
      </c>
    </row>
    <row r="1816" spans="2:3">
      <c r="B1816" s="172">
        <v>253</v>
      </c>
      <c r="C1816" t="s">
        <v>261</v>
      </c>
    </row>
    <row r="1817" spans="2:3" ht="15.75" thickBot="1">
      <c r="B1817" s="174" t="s">
        <v>257</v>
      </c>
      <c r="C1817" t="s">
        <v>259</v>
      </c>
    </row>
    <row r="1818" spans="2:3">
      <c r="B1818" s="172" t="s">
        <v>257</v>
      </c>
      <c r="C1818" t="s">
        <v>260</v>
      </c>
    </row>
    <row r="1819" spans="2:3">
      <c r="B1819" s="172" t="s">
        <v>257</v>
      </c>
      <c r="C1819" t="s">
        <v>261</v>
      </c>
    </row>
    <row r="1820" spans="2:3">
      <c r="B1820" s="172" t="s">
        <v>257</v>
      </c>
      <c r="C1820" t="s">
        <v>259</v>
      </c>
    </row>
    <row r="1821" spans="2:3">
      <c r="B1821" s="172">
        <v>254</v>
      </c>
      <c r="C1821" t="s">
        <v>260</v>
      </c>
    </row>
    <row r="1822" spans="2:3">
      <c r="B1822" s="172">
        <v>255</v>
      </c>
      <c r="C1822" t="s">
        <v>261</v>
      </c>
    </row>
    <row r="1823" spans="2:3">
      <c r="B1823" s="172">
        <v>256</v>
      </c>
      <c r="C1823" t="s">
        <v>259</v>
      </c>
    </row>
    <row r="1824" spans="2:3" ht="15.75" thickBot="1">
      <c r="B1824" s="174" t="s">
        <v>257</v>
      </c>
      <c r="C1824" t="s">
        <v>260</v>
      </c>
    </row>
    <row r="1825" spans="2:3">
      <c r="B1825" s="172" t="s">
        <v>257</v>
      </c>
      <c r="C1825" t="s">
        <v>261</v>
      </c>
    </row>
    <row r="1826" spans="2:3">
      <c r="B1826" s="172" t="s">
        <v>257</v>
      </c>
      <c r="C1826" t="s">
        <v>259</v>
      </c>
    </row>
    <row r="1827" spans="2:3">
      <c r="B1827" s="172" t="s">
        <v>257</v>
      </c>
      <c r="C1827" t="s">
        <v>260</v>
      </c>
    </row>
    <row r="1828" spans="2:3">
      <c r="B1828" s="172">
        <v>257</v>
      </c>
      <c r="C1828" t="s">
        <v>261</v>
      </c>
    </row>
    <row r="1829" spans="2:3">
      <c r="B1829" s="172">
        <v>258</v>
      </c>
      <c r="C1829" t="s">
        <v>259</v>
      </c>
    </row>
    <row r="1830" spans="2:3">
      <c r="B1830" s="172">
        <v>259</v>
      </c>
      <c r="C1830" t="s">
        <v>260</v>
      </c>
    </row>
    <row r="1831" spans="2:3" ht="15.75" thickBot="1">
      <c r="B1831" s="174" t="s">
        <v>257</v>
      </c>
      <c r="C1831" t="s">
        <v>261</v>
      </c>
    </row>
    <row r="1832" spans="2:3">
      <c r="B1832" s="172" t="s">
        <v>257</v>
      </c>
      <c r="C1832" t="s">
        <v>259</v>
      </c>
    </row>
    <row r="1833" spans="2:3">
      <c r="B1833" s="172" t="s">
        <v>257</v>
      </c>
      <c r="C1833" t="s">
        <v>260</v>
      </c>
    </row>
    <row r="1834" spans="2:3">
      <c r="B1834" s="172" t="s">
        <v>257</v>
      </c>
      <c r="C1834" t="s">
        <v>261</v>
      </c>
    </row>
    <row r="1835" spans="2:3">
      <c r="B1835" s="172">
        <v>260</v>
      </c>
      <c r="C1835" t="s">
        <v>259</v>
      </c>
    </row>
    <row r="1836" spans="2:3">
      <c r="B1836" s="172">
        <v>261</v>
      </c>
      <c r="C1836" t="s">
        <v>260</v>
      </c>
    </row>
    <row r="1837" spans="2:3">
      <c r="B1837" s="172">
        <v>262</v>
      </c>
      <c r="C1837" t="s">
        <v>261</v>
      </c>
    </row>
    <row r="1838" spans="2:3" ht="15.75" thickBot="1">
      <c r="B1838" s="174" t="s">
        <v>257</v>
      </c>
      <c r="C1838" t="s">
        <v>259</v>
      </c>
    </row>
    <row r="1839" spans="2:3">
      <c r="B1839" s="172" t="s">
        <v>257</v>
      </c>
      <c r="C1839" t="s">
        <v>260</v>
      </c>
    </row>
    <row r="1840" spans="2:3">
      <c r="B1840" s="172" t="s">
        <v>257</v>
      </c>
      <c r="C1840" t="s">
        <v>261</v>
      </c>
    </row>
    <row r="1841" spans="2:3">
      <c r="B1841" s="172" t="s">
        <v>257</v>
      </c>
      <c r="C1841" t="s">
        <v>259</v>
      </c>
    </row>
    <row r="1842" spans="2:3">
      <c r="B1842" s="172">
        <v>263</v>
      </c>
      <c r="C1842" t="s">
        <v>260</v>
      </c>
    </row>
    <row r="1843" spans="2:3">
      <c r="B1843" s="172">
        <v>264</v>
      </c>
      <c r="C1843" t="s">
        <v>261</v>
      </c>
    </row>
    <row r="1844" spans="2:3">
      <c r="B1844" s="172">
        <v>265</v>
      </c>
      <c r="C1844" t="s">
        <v>259</v>
      </c>
    </row>
    <row r="1845" spans="2:3" ht="15.75" thickBot="1">
      <c r="B1845" s="174" t="s">
        <v>257</v>
      </c>
      <c r="C1845" t="s">
        <v>260</v>
      </c>
    </row>
    <row r="1846" spans="2:3">
      <c r="B1846" s="172" t="s">
        <v>257</v>
      </c>
      <c r="C1846" t="s">
        <v>261</v>
      </c>
    </row>
    <row r="1847" spans="2:3">
      <c r="B1847" s="172" t="s">
        <v>257</v>
      </c>
      <c r="C1847" t="s">
        <v>259</v>
      </c>
    </row>
    <row r="1848" spans="2:3">
      <c r="B1848" s="172" t="s">
        <v>257</v>
      </c>
      <c r="C1848" t="s">
        <v>260</v>
      </c>
    </row>
    <row r="1849" spans="2:3">
      <c r="B1849" s="172">
        <v>266</v>
      </c>
      <c r="C1849" t="s">
        <v>261</v>
      </c>
    </row>
    <row r="1850" spans="2:3">
      <c r="B1850" s="172">
        <v>267</v>
      </c>
      <c r="C1850" t="s">
        <v>259</v>
      </c>
    </row>
    <row r="1851" spans="2:3">
      <c r="B1851" s="172">
        <v>268</v>
      </c>
      <c r="C1851" t="s">
        <v>260</v>
      </c>
    </row>
    <row r="1852" spans="2:3" ht="15.75" thickBot="1">
      <c r="B1852" s="174" t="s">
        <v>257</v>
      </c>
      <c r="C1852" t="s">
        <v>261</v>
      </c>
    </row>
    <row r="1853" spans="2:3">
      <c r="B1853" s="172" t="s">
        <v>257</v>
      </c>
      <c r="C1853" t="s">
        <v>259</v>
      </c>
    </row>
    <row r="1854" spans="2:3">
      <c r="B1854" s="172" t="s">
        <v>257</v>
      </c>
      <c r="C1854" t="s">
        <v>260</v>
      </c>
    </row>
    <row r="1855" spans="2:3">
      <c r="B1855" s="172" t="s">
        <v>257</v>
      </c>
      <c r="C1855" t="s">
        <v>261</v>
      </c>
    </row>
    <row r="1856" spans="2:3">
      <c r="B1856" s="172">
        <v>269</v>
      </c>
      <c r="C1856" t="s">
        <v>259</v>
      </c>
    </row>
    <row r="1857" spans="2:3">
      <c r="B1857" s="172">
        <v>270</v>
      </c>
      <c r="C1857" t="s">
        <v>260</v>
      </c>
    </row>
    <row r="1858" spans="2:3">
      <c r="B1858" s="172">
        <v>271</v>
      </c>
      <c r="C1858" t="s">
        <v>261</v>
      </c>
    </row>
    <row r="1859" spans="2:3" ht="15.75" thickBot="1">
      <c r="B1859" s="174" t="s">
        <v>257</v>
      </c>
      <c r="C1859" t="s">
        <v>259</v>
      </c>
    </row>
    <row r="1860" spans="2:3">
      <c r="B1860" s="172" t="s">
        <v>257</v>
      </c>
      <c r="C1860" t="s">
        <v>260</v>
      </c>
    </row>
    <row r="1861" spans="2:3">
      <c r="B1861" s="172" t="s">
        <v>257</v>
      </c>
      <c r="C1861" t="s">
        <v>261</v>
      </c>
    </row>
    <row r="1862" spans="2:3">
      <c r="B1862" s="172" t="s">
        <v>257</v>
      </c>
      <c r="C1862" t="s">
        <v>259</v>
      </c>
    </row>
    <row r="1863" spans="2:3">
      <c r="B1863" s="172">
        <v>272</v>
      </c>
      <c r="C1863" t="s">
        <v>260</v>
      </c>
    </row>
    <row r="1864" spans="2:3">
      <c r="B1864" s="172">
        <v>273</v>
      </c>
      <c r="C1864" t="s">
        <v>261</v>
      </c>
    </row>
    <row r="1865" spans="2:3">
      <c r="B1865" s="172">
        <v>274</v>
      </c>
      <c r="C1865" t="s">
        <v>259</v>
      </c>
    </row>
    <row r="1866" spans="2:3" ht="15.75" thickBot="1">
      <c r="B1866" s="174" t="s">
        <v>257</v>
      </c>
      <c r="C1866" t="s">
        <v>260</v>
      </c>
    </row>
    <row r="1867" spans="2:3">
      <c r="B1867" s="172" t="s">
        <v>257</v>
      </c>
      <c r="C1867" t="s">
        <v>261</v>
      </c>
    </row>
    <row r="1868" spans="2:3">
      <c r="B1868" s="172" t="s">
        <v>257</v>
      </c>
      <c r="C1868" t="s">
        <v>259</v>
      </c>
    </row>
    <row r="1869" spans="2:3">
      <c r="B1869" s="172" t="s">
        <v>257</v>
      </c>
      <c r="C1869" t="s">
        <v>260</v>
      </c>
    </row>
    <row r="1870" spans="2:3">
      <c r="B1870" s="172">
        <v>275</v>
      </c>
      <c r="C1870" t="s">
        <v>261</v>
      </c>
    </row>
    <row r="1871" spans="2:3">
      <c r="B1871" s="172">
        <v>276</v>
      </c>
      <c r="C1871" t="s">
        <v>259</v>
      </c>
    </row>
    <row r="1872" spans="2:3">
      <c r="B1872" s="172">
        <v>277</v>
      </c>
      <c r="C1872" t="s">
        <v>260</v>
      </c>
    </row>
    <row r="1873" spans="2:3" ht="15.75" thickBot="1">
      <c r="B1873" s="174" t="s">
        <v>257</v>
      </c>
      <c r="C1873" t="s">
        <v>261</v>
      </c>
    </row>
    <row r="1874" spans="2:3">
      <c r="B1874" s="172" t="s">
        <v>257</v>
      </c>
      <c r="C1874" t="s">
        <v>259</v>
      </c>
    </row>
    <row r="1875" spans="2:3">
      <c r="B1875" s="172" t="s">
        <v>257</v>
      </c>
      <c r="C1875" t="s">
        <v>260</v>
      </c>
    </row>
    <row r="1876" spans="2:3">
      <c r="B1876" s="172" t="s">
        <v>257</v>
      </c>
      <c r="C1876" t="s">
        <v>261</v>
      </c>
    </row>
    <row r="1877" spans="2:3">
      <c r="B1877" s="172">
        <v>278</v>
      </c>
      <c r="C1877" t="s">
        <v>259</v>
      </c>
    </row>
    <row r="1878" spans="2:3">
      <c r="B1878" s="172">
        <v>279</v>
      </c>
      <c r="C1878" t="s">
        <v>260</v>
      </c>
    </row>
    <row r="1879" spans="2:3">
      <c r="B1879" s="172">
        <v>280</v>
      </c>
      <c r="C1879" t="s">
        <v>261</v>
      </c>
    </row>
    <row r="1880" spans="2:3" ht="15.75" thickBot="1">
      <c r="B1880" s="174" t="s">
        <v>257</v>
      </c>
      <c r="C1880" t="s">
        <v>259</v>
      </c>
    </row>
    <row r="1881" spans="2:3">
      <c r="B1881" s="172" t="s">
        <v>257</v>
      </c>
      <c r="C1881" t="s">
        <v>260</v>
      </c>
    </row>
    <row r="1882" spans="2:3">
      <c r="B1882" s="172" t="s">
        <v>257</v>
      </c>
      <c r="C1882" t="s">
        <v>261</v>
      </c>
    </row>
    <row r="1883" spans="2:3">
      <c r="B1883" s="172" t="s">
        <v>257</v>
      </c>
      <c r="C1883" t="s">
        <v>259</v>
      </c>
    </row>
    <row r="1884" spans="2:3">
      <c r="B1884" s="172">
        <v>281</v>
      </c>
      <c r="C1884" t="s">
        <v>260</v>
      </c>
    </row>
    <row r="1885" spans="2:3">
      <c r="B1885" s="172">
        <v>282</v>
      </c>
      <c r="C1885" t="s">
        <v>261</v>
      </c>
    </row>
    <row r="1886" spans="2:3">
      <c r="B1886" s="172">
        <v>283</v>
      </c>
      <c r="C1886" t="s">
        <v>259</v>
      </c>
    </row>
    <row r="1887" spans="2:3" ht="15.75" thickBot="1">
      <c r="B1887" s="174" t="s">
        <v>257</v>
      </c>
      <c r="C1887" t="s">
        <v>260</v>
      </c>
    </row>
    <row r="1888" spans="2:3">
      <c r="B1888" s="172" t="s">
        <v>257</v>
      </c>
      <c r="C1888" t="s">
        <v>261</v>
      </c>
    </row>
    <row r="1889" spans="2:3">
      <c r="B1889" s="172" t="s">
        <v>257</v>
      </c>
      <c r="C1889" t="s">
        <v>259</v>
      </c>
    </row>
    <row r="1890" spans="2:3">
      <c r="B1890" s="172" t="s">
        <v>257</v>
      </c>
      <c r="C1890" t="s">
        <v>260</v>
      </c>
    </row>
    <row r="1891" spans="2:3">
      <c r="B1891" s="172">
        <v>284</v>
      </c>
      <c r="C1891" t="s">
        <v>261</v>
      </c>
    </row>
    <row r="1892" spans="2:3">
      <c r="B1892" s="172">
        <v>285</v>
      </c>
      <c r="C1892" t="s">
        <v>259</v>
      </c>
    </row>
    <row r="1893" spans="2:3">
      <c r="B1893" s="172">
        <v>286</v>
      </c>
      <c r="C1893" t="s">
        <v>260</v>
      </c>
    </row>
    <row r="1894" spans="2:3" ht="15.75" thickBot="1">
      <c r="B1894" s="174" t="s">
        <v>257</v>
      </c>
      <c r="C1894" t="s">
        <v>261</v>
      </c>
    </row>
    <row r="1895" spans="2:3">
      <c r="B1895" s="172" t="s">
        <v>257</v>
      </c>
      <c r="C1895" t="s">
        <v>259</v>
      </c>
    </row>
    <row r="1896" spans="2:3">
      <c r="B1896" s="172" t="s">
        <v>257</v>
      </c>
      <c r="C1896" t="s">
        <v>260</v>
      </c>
    </row>
    <row r="1897" spans="2:3">
      <c r="B1897" s="172" t="s">
        <v>257</v>
      </c>
      <c r="C1897" t="s">
        <v>261</v>
      </c>
    </row>
    <row r="1898" spans="2:3">
      <c r="B1898" s="172">
        <v>287</v>
      </c>
      <c r="C1898" t="s">
        <v>259</v>
      </c>
    </row>
    <row r="1899" spans="2:3">
      <c r="B1899" s="172">
        <v>288</v>
      </c>
      <c r="C1899" t="s">
        <v>260</v>
      </c>
    </row>
    <row r="1900" spans="2:3">
      <c r="B1900" s="172">
        <v>289</v>
      </c>
      <c r="C1900" t="s">
        <v>261</v>
      </c>
    </row>
    <row r="1901" spans="2:3" ht="15.75" thickBot="1">
      <c r="B1901" s="174" t="s">
        <v>257</v>
      </c>
      <c r="C1901" t="s">
        <v>259</v>
      </c>
    </row>
    <row r="1902" spans="2:3">
      <c r="B1902" s="172" t="s">
        <v>257</v>
      </c>
      <c r="C1902" t="s">
        <v>260</v>
      </c>
    </row>
    <row r="1903" spans="2:3">
      <c r="B1903" s="172" t="s">
        <v>257</v>
      </c>
      <c r="C1903" t="s">
        <v>261</v>
      </c>
    </row>
    <row r="1904" spans="2:3">
      <c r="B1904" s="172" t="s">
        <v>257</v>
      </c>
      <c r="C1904" t="s">
        <v>259</v>
      </c>
    </row>
    <row r="1905" spans="2:3">
      <c r="B1905" s="172">
        <v>290</v>
      </c>
      <c r="C1905" t="s">
        <v>260</v>
      </c>
    </row>
    <row r="1906" spans="2:3">
      <c r="B1906" s="172">
        <v>291</v>
      </c>
      <c r="C1906" t="s">
        <v>261</v>
      </c>
    </row>
    <row r="1907" spans="2:3">
      <c r="B1907" s="172">
        <v>292</v>
      </c>
      <c r="C1907" t="s">
        <v>259</v>
      </c>
    </row>
    <row r="1908" spans="2:3" ht="15.75" thickBot="1">
      <c r="B1908" s="174" t="s">
        <v>257</v>
      </c>
      <c r="C1908" t="s">
        <v>260</v>
      </c>
    </row>
    <row r="1909" spans="2:3">
      <c r="B1909" s="172" t="s">
        <v>257</v>
      </c>
      <c r="C1909" t="s">
        <v>261</v>
      </c>
    </row>
    <row r="1910" spans="2:3">
      <c r="B1910" s="172" t="s">
        <v>257</v>
      </c>
      <c r="C1910" t="s">
        <v>259</v>
      </c>
    </row>
    <row r="1911" spans="2:3">
      <c r="B1911" s="172" t="s">
        <v>257</v>
      </c>
      <c r="C1911" t="s">
        <v>260</v>
      </c>
    </row>
    <row r="1912" spans="2:3">
      <c r="B1912" s="172">
        <v>293</v>
      </c>
      <c r="C1912" t="s">
        <v>261</v>
      </c>
    </row>
    <row r="1913" spans="2:3">
      <c r="B1913" s="172">
        <v>294</v>
      </c>
      <c r="C1913" t="s">
        <v>259</v>
      </c>
    </row>
    <row r="1914" spans="2:3">
      <c r="B1914" s="172">
        <v>295</v>
      </c>
      <c r="C1914" t="s">
        <v>260</v>
      </c>
    </row>
    <row r="1915" spans="2:3" ht="15.75" thickBot="1">
      <c r="B1915" s="174" t="s">
        <v>257</v>
      </c>
      <c r="C1915" t="s">
        <v>261</v>
      </c>
    </row>
    <row r="1916" spans="2:3">
      <c r="B1916" s="172" t="s">
        <v>257</v>
      </c>
      <c r="C1916" t="s">
        <v>259</v>
      </c>
    </row>
    <row r="1917" spans="2:3">
      <c r="B1917" s="172" t="s">
        <v>257</v>
      </c>
      <c r="C1917" t="s">
        <v>260</v>
      </c>
    </row>
    <row r="1918" spans="2:3">
      <c r="B1918" s="172" t="s">
        <v>257</v>
      </c>
      <c r="C1918" t="s">
        <v>261</v>
      </c>
    </row>
    <row r="1919" spans="2:3">
      <c r="B1919" s="172">
        <v>296</v>
      </c>
      <c r="C1919" t="s">
        <v>259</v>
      </c>
    </row>
    <row r="1920" spans="2:3">
      <c r="B1920" s="172">
        <v>297</v>
      </c>
      <c r="C1920" t="s">
        <v>260</v>
      </c>
    </row>
    <row r="1921" spans="2:3">
      <c r="B1921" s="172">
        <v>298</v>
      </c>
      <c r="C1921" t="s">
        <v>261</v>
      </c>
    </row>
    <row r="1922" spans="2:3" ht="15.75" thickBot="1">
      <c r="B1922" s="174" t="s">
        <v>257</v>
      </c>
      <c r="C1922" t="s">
        <v>259</v>
      </c>
    </row>
    <row r="1923" spans="2:3">
      <c r="B1923" s="172" t="s">
        <v>257</v>
      </c>
      <c r="C1923" t="s">
        <v>260</v>
      </c>
    </row>
    <row r="1924" spans="2:3">
      <c r="B1924" s="172" t="s">
        <v>257</v>
      </c>
      <c r="C1924" t="s">
        <v>261</v>
      </c>
    </row>
    <row r="1925" spans="2:3">
      <c r="B1925" s="172" t="s">
        <v>257</v>
      </c>
      <c r="C1925" t="s">
        <v>259</v>
      </c>
    </row>
    <row r="1926" spans="2:3">
      <c r="B1926" s="172">
        <v>299</v>
      </c>
      <c r="C1926" t="s">
        <v>260</v>
      </c>
    </row>
    <row r="1927" spans="2:3">
      <c r="B1927" s="172">
        <v>300</v>
      </c>
      <c r="C1927" t="s">
        <v>261</v>
      </c>
    </row>
    <row r="1928" spans="2:3">
      <c r="B1928" s="172">
        <v>301</v>
      </c>
      <c r="C1928" t="s">
        <v>259</v>
      </c>
    </row>
    <row r="1929" spans="2:3" ht="15.75" thickBot="1">
      <c r="B1929" s="174" t="s">
        <v>257</v>
      </c>
      <c r="C1929" t="s">
        <v>260</v>
      </c>
    </row>
    <row r="1930" spans="2:3">
      <c r="B1930" s="172" t="s">
        <v>257</v>
      </c>
      <c r="C1930" t="s">
        <v>261</v>
      </c>
    </row>
    <row r="1931" spans="2:3">
      <c r="B1931" s="172" t="s">
        <v>257</v>
      </c>
      <c r="C1931" t="s">
        <v>259</v>
      </c>
    </row>
    <row r="1932" spans="2:3">
      <c r="B1932" s="172" t="s">
        <v>257</v>
      </c>
      <c r="C1932" t="s">
        <v>260</v>
      </c>
    </row>
    <row r="1933" spans="2:3">
      <c r="B1933" s="172">
        <v>302</v>
      </c>
      <c r="C1933" t="s">
        <v>261</v>
      </c>
    </row>
    <row r="1934" spans="2:3">
      <c r="B1934" s="172">
        <v>303</v>
      </c>
      <c r="C1934" t="s">
        <v>259</v>
      </c>
    </row>
    <row r="1935" spans="2:3">
      <c r="B1935" s="172">
        <v>304</v>
      </c>
      <c r="C1935" t="s">
        <v>260</v>
      </c>
    </row>
    <row r="1936" spans="2:3" ht="15.75" thickBot="1">
      <c r="B1936" s="174" t="s">
        <v>257</v>
      </c>
      <c r="C1936" t="s">
        <v>261</v>
      </c>
    </row>
    <row r="1937" spans="2:3">
      <c r="B1937" s="172" t="s">
        <v>257</v>
      </c>
      <c r="C1937" t="s">
        <v>259</v>
      </c>
    </row>
    <row r="1938" spans="2:3">
      <c r="B1938" s="172" t="s">
        <v>257</v>
      </c>
      <c r="C1938" t="s">
        <v>260</v>
      </c>
    </row>
    <row r="1939" spans="2:3">
      <c r="B1939" s="172" t="s">
        <v>257</v>
      </c>
      <c r="C1939" t="s">
        <v>261</v>
      </c>
    </row>
    <row r="1940" spans="2:3">
      <c r="B1940" s="172">
        <v>305</v>
      </c>
      <c r="C1940" t="s">
        <v>259</v>
      </c>
    </row>
    <row r="1941" spans="2:3">
      <c r="B1941" s="172">
        <v>306</v>
      </c>
      <c r="C1941" t="s">
        <v>260</v>
      </c>
    </row>
    <row r="1942" spans="2:3">
      <c r="B1942" s="172">
        <v>307</v>
      </c>
      <c r="C1942" t="s">
        <v>261</v>
      </c>
    </row>
    <row r="1943" spans="2:3" ht="15.75" thickBot="1">
      <c r="B1943" s="174" t="s">
        <v>257</v>
      </c>
      <c r="C1943" t="s">
        <v>259</v>
      </c>
    </row>
    <row r="1944" spans="2:3">
      <c r="B1944" s="172" t="s">
        <v>257</v>
      </c>
      <c r="C1944" t="s">
        <v>260</v>
      </c>
    </row>
    <row r="1945" spans="2:3">
      <c r="B1945" s="172" t="s">
        <v>257</v>
      </c>
      <c r="C1945" t="s">
        <v>261</v>
      </c>
    </row>
    <row r="1946" spans="2:3">
      <c r="B1946" s="172" t="s">
        <v>257</v>
      </c>
      <c r="C1946" t="s">
        <v>259</v>
      </c>
    </row>
    <row r="1947" spans="2:3">
      <c r="B1947" s="172">
        <v>308</v>
      </c>
      <c r="C1947" t="s">
        <v>260</v>
      </c>
    </row>
    <row r="1948" spans="2:3">
      <c r="B1948" s="172">
        <v>309</v>
      </c>
      <c r="C1948" t="s">
        <v>261</v>
      </c>
    </row>
    <row r="1949" spans="2:3">
      <c r="B1949" s="172">
        <v>310</v>
      </c>
      <c r="C1949" t="s">
        <v>259</v>
      </c>
    </row>
    <row r="1950" spans="2:3" ht="15.75" thickBot="1">
      <c r="B1950" s="174" t="s">
        <v>257</v>
      </c>
      <c r="C1950" t="s">
        <v>260</v>
      </c>
    </row>
    <row r="1951" spans="2:3">
      <c r="B1951" s="172" t="s">
        <v>257</v>
      </c>
      <c r="C1951" t="s">
        <v>261</v>
      </c>
    </row>
    <row r="1952" spans="2:3">
      <c r="B1952" s="172" t="s">
        <v>257</v>
      </c>
      <c r="C1952" t="s">
        <v>259</v>
      </c>
    </row>
    <row r="1953" spans="2:3">
      <c r="B1953" s="172" t="s">
        <v>257</v>
      </c>
      <c r="C1953" t="s">
        <v>260</v>
      </c>
    </row>
    <row r="1954" spans="2:3">
      <c r="B1954" s="172">
        <v>311</v>
      </c>
      <c r="C1954" t="s">
        <v>261</v>
      </c>
    </row>
    <row r="1955" spans="2:3">
      <c r="B1955" s="172">
        <v>312</v>
      </c>
      <c r="C1955" t="s">
        <v>259</v>
      </c>
    </row>
    <row r="1956" spans="2:3">
      <c r="B1956" s="172">
        <v>313</v>
      </c>
      <c r="C1956" t="s">
        <v>260</v>
      </c>
    </row>
    <row r="1957" spans="2:3" ht="15.75" thickBot="1">
      <c r="B1957" s="174" t="s">
        <v>257</v>
      </c>
      <c r="C1957" t="s">
        <v>261</v>
      </c>
    </row>
    <row r="1958" spans="2:3">
      <c r="B1958" s="172" t="s">
        <v>257</v>
      </c>
      <c r="C1958" t="s">
        <v>259</v>
      </c>
    </row>
    <row r="1959" spans="2:3">
      <c r="B1959" s="172" t="s">
        <v>257</v>
      </c>
      <c r="C1959" t="s">
        <v>260</v>
      </c>
    </row>
    <row r="1960" spans="2:3">
      <c r="B1960" s="172" t="s">
        <v>257</v>
      </c>
      <c r="C1960" t="s">
        <v>261</v>
      </c>
    </row>
    <row r="1961" spans="2:3">
      <c r="B1961" s="172">
        <v>314</v>
      </c>
      <c r="C1961" t="s">
        <v>259</v>
      </c>
    </row>
    <row r="1962" spans="2:3">
      <c r="B1962" s="172">
        <v>315</v>
      </c>
      <c r="C1962" t="s">
        <v>260</v>
      </c>
    </row>
    <row r="1963" spans="2:3">
      <c r="B1963" s="172">
        <v>316</v>
      </c>
      <c r="C1963" t="s">
        <v>261</v>
      </c>
    </row>
    <row r="1964" spans="2:3" ht="15.75" thickBot="1">
      <c r="B1964" s="174" t="s">
        <v>257</v>
      </c>
      <c r="C1964" t="s">
        <v>259</v>
      </c>
    </row>
    <row r="1965" spans="2:3">
      <c r="B1965" s="172" t="s">
        <v>257</v>
      </c>
      <c r="C1965" t="s">
        <v>260</v>
      </c>
    </row>
    <row r="1966" spans="2:3">
      <c r="B1966" s="172" t="s">
        <v>257</v>
      </c>
      <c r="C1966" t="s">
        <v>261</v>
      </c>
    </row>
    <row r="1967" spans="2:3">
      <c r="B1967" s="172" t="s">
        <v>257</v>
      </c>
      <c r="C1967" t="s">
        <v>259</v>
      </c>
    </row>
    <row r="1968" spans="2:3">
      <c r="B1968" s="172">
        <v>317</v>
      </c>
      <c r="C1968" t="s">
        <v>260</v>
      </c>
    </row>
    <row r="1969" spans="2:3">
      <c r="B1969" s="172">
        <v>318</v>
      </c>
      <c r="C1969" t="s">
        <v>261</v>
      </c>
    </row>
    <row r="1970" spans="2:3">
      <c r="B1970" s="172">
        <v>319</v>
      </c>
      <c r="C1970" t="s">
        <v>259</v>
      </c>
    </row>
    <row r="1971" spans="2:3" ht="15.75" thickBot="1">
      <c r="B1971" s="174" t="s">
        <v>257</v>
      </c>
      <c r="C1971" t="s">
        <v>260</v>
      </c>
    </row>
    <row r="1972" spans="2:3">
      <c r="B1972" s="172" t="s">
        <v>257</v>
      </c>
      <c r="C1972" t="s">
        <v>261</v>
      </c>
    </row>
    <row r="1973" spans="2:3">
      <c r="B1973" s="172" t="s">
        <v>257</v>
      </c>
      <c r="C1973" t="s">
        <v>259</v>
      </c>
    </row>
    <row r="1974" spans="2:3">
      <c r="B1974" s="172" t="s">
        <v>257</v>
      </c>
      <c r="C1974" t="s">
        <v>260</v>
      </c>
    </row>
    <row r="1975" spans="2:3">
      <c r="B1975" s="172">
        <v>320</v>
      </c>
      <c r="C1975" t="s">
        <v>261</v>
      </c>
    </row>
    <row r="1976" spans="2:3">
      <c r="B1976" s="172">
        <v>321</v>
      </c>
      <c r="C1976" t="s">
        <v>259</v>
      </c>
    </row>
    <row r="1977" spans="2:3">
      <c r="B1977" s="172">
        <v>322</v>
      </c>
      <c r="C1977" t="s">
        <v>260</v>
      </c>
    </row>
    <row r="1978" spans="2:3" ht="15.75" thickBot="1">
      <c r="B1978" s="174" t="s">
        <v>257</v>
      </c>
      <c r="C1978" t="s">
        <v>261</v>
      </c>
    </row>
    <row r="1979" spans="2:3">
      <c r="B1979" s="172" t="s">
        <v>257</v>
      </c>
      <c r="C1979" t="s">
        <v>259</v>
      </c>
    </row>
    <row r="1980" spans="2:3">
      <c r="B1980" s="172" t="s">
        <v>257</v>
      </c>
      <c r="C1980" t="s">
        <v>260</v>
      </c>
    </row>
    <row r="1981" spans="2:3">
      <c r="B1981" s="172" t="s">
        <v>257</v>
      </c>
      <c r="C1981" t="s">
        <v>261</v>
      </c>
    </row>
    <row r="1982" spans="2:3">
      <c r="B1982" s="172">
        <v>323</v>
      </c>
      <c r="C1982" t="s">
        <v>259</v>
      </c>
    </row>
    <row r="1983" spans="2:3">
      <c r="B1983" s="172">
        <v>324</v>
      </c>
      <c r="C1983" t="s">
        <v>260</v>
      </c>
    </row>
    <row r="1984" spans="2:3">
      <c r="B1984" s="172">
        <v>325</v>
      </c>
      <c r="C1984" t="s">
        <v>261</v>
      </c>
    </row>
    <row r="1985" spans="2:3" ht="15.75" thickBot="1">
      <c r="B1985" s="174" t="s">
        <v>257</v>
      </c>
      <c r="C1985" t="s">
        <v>259</v>
      </c>
    </row>
    <row r="1986" spans="2:3">
      <c r="B1986" s="172" t="s">
        <v>257</v>
      </c>
      <c r="C1986" t="s">
        <v>260</v>
      </c>
    </row>
    <row r="1987" spans="2:3">
      <c r="B1987" s="172" t="s">
        <v>257</v>
      </c>
      <c r="C1987" t="s">
        <v>261</v>
      </c>
    </row>
    <row r="1988" spans="2:3">
      <c r="B1988" s="172" t="s">
        <v>257</v>
      </c>
      <c r="C1988" t="s">
        <v>259</v>
      </c>
    </row>
    <row r="1989" spans="2:3">
      <c r="B1989" s="172">
        <v>326</v>
      </c>
      <c r="C1989" t="s">
        <v>260</v>
      </c>
    </row>
    <row r="1990" spans="2:3">
      <c r="B1990" s="172">
        <v>327</v>
      </c>
      <c r="C1990" t="s">
        <v>261</v>
      </c>
    </row>
    <row r="1991" spans="2:3">
      <c r="B1991" s="172">
        <v>328</v>
      </c>
      <c r="C1991" t="s">
        <v>259</v>
      </c>
    </row>
    <row r="1992" spans="2:3" ht="15.75" thickBot="1">
      <c r="B1992" s="174" t="s">
        <v>257</v>
      </c>
      <c r="C1992" t="s">
        <v>260</v>
      </c>
    </row>
    <row r="1993" spans="2:3">
      <c r="B1993" s="172" t="s">
        <v>257</v>
      </c>
      <c r="C1993" t="s">
        <v>261</v>
      </c>
    </row>
    <row r="1994" spans="2:3">
      <c r="B1994" s="172" t="s">
        <v>257</v>
      </c>
      <c r="C1994" t="s">
        <v>259</v>
      </c>
    </row>
    <row r="1995" spans="2:3">
      <c r="B1995" s="172" t="s">
        <v>257</v>
      </c>
      <c r="C1995" t="s">
        <v>260</v>
      </c>
    </row>
    <row r="1996" spans="2:3">
      <c r="B1996" s="172">
        <v>329</v>
      </c>
      <c r="C1996" t="s">
        <v>261</v>
      </c>
    </row>
    <row r="1997" spans="2:3">
      <c r="B1997" s="172">
        <v>330</v>
      </c>
      <c r="C1997" t="s">
        <v>259</v>
      </c>
    </row>
    <row r="1998" spans="2:3">
      <c r="B1998" s="172">
        <v>331</v>
      </c>
      <c r="C1998" t="s">
        <v>260</v>
      </c>
    </row>
    <row r="1999" spans="2:3" ht="15.75" thickBot="1">
      <c r="B1999" s="174" t="s">
        <v>257</v>
      </c>
      <c r="C1999" t="s">
        <v>261</v>
      </c>
    </row>
    <row r="2000" spans="2:3">
      <c r="B2000" s="172" t="s">
        <v>257</v>
      </c>
      <c r="C2000" t="s">
        <v>259</v>
      </c>
    </row>
    <row r="2001" spans="2:3">
      <c r="B2001" s="172" t="s">
        <v>257</v>
      </c>
      <c r="C2001" t="s">
        <v>260</v>
      </c>
    </row>
    <row r="2002" spans="2:3">
      <c r="B2002" s="172" t="s">
        <v>257</v>
      </c>
      <c r="C2002" t="s">
        <v>261</v>
      </c>
    </row>
    <row r="2003" spans="2:3">
      <c r="B2003" s="172">
        <v>332</v>
      </c>
      <c r="C2003" t="s">
        <v>259</v>
      </c>
    </row>
    <row r="2004" spans="2:3">
      <c r="B2004" s="172">
        <v>333</v>
      </c>
      <c r="C2004" t="s">
        <v>260</v>
      </c>
    </row>
    <row r="2005" spans="2:3">
      <c r="B2005" s="172">
        <v>334</v>
      </c>
      <c r="C2005" t="s">
        <v>261</v>
      </c>
    </row>
    <row r="2006" spans="2:3" ht="15.75" thickBot="1">
      <c r="B2006" s="174" t="s">
        <v>257</v>
      </c>
      <c r="C2006" t="s">
        <v>259</v>
      </c>
    </row>
    <row r="2007" spans="2:3">
      <c r="B2007" s="172" t="s">
        <v>257</v>
      </c>
      <c r="C2007" t="s">
        <v>260</v>
      </c>
    </row>
    <row r="2008" spans="2:3">
      <c r="B2008" s="172" t="s">
        <v>257</v>
      </c>
      <c r="C2008" t="s">
        <v>261</v>
      </c>
    </row>
    <row r="2009" spans="2:3">
      <c r="B2009" s="172" t="s">
        <v>257</v>
      </c>
      <c r="C2009" t="s">
        <v>259</v>
      </c>
    </row>
    <row r="2010" spans="2:3">
      <c r="B2010" s="172">
        <v>335</v>
      </c>
      <c r="C2010" t="s">
        <v>260</v>
      </c>
    </row>
    <row r="2011" spans="2:3">
      <c r="B2011" s="172">
        <v>336</v>
      </c>
      <c r="C2011" t="s">
        <v>261</v>
      </c>
    </row>
    <row r="2012" spans="2:3">
      <c r="B2012" s="172">
        <v>337</v>
      </c>
      <c r="C2012" t="s">
        <v>259</v>
      </c>
    </row>
    <row r="2013" spans="2:3" ht="15.75" thickBot="1">
      <c r="B2013" s="174" t="s">
        <v>257</v>
      </c>
      <c r="C2013" t="s">
        <v>260</v>
      </c>
    </row>
    <row r="2014" spans="2:3">
      <c r="B2014" s="172" t="s">
        <v>257</v>
      </c>
      <c r="C2014" t="s">
        <v>261</v>
      </c>
    </row>
    <row r="2015" spans="2:3">
      <c r="B2015" s="172" t="s">
        <v>257</v>
      </c>
      <c r="C2015" t="s">
        <v>259</v>
      </c>
    </row>
    <row r="2016" spans="2:3">
      <c r="B2016" s="172" t="s">
        <v>257</v>
      </c>
      <c r="C2016" t="s">
        <v>260</v>
      </c>
    </row>
    <row r="2017" spans="2:3">
      <c r="B2017" s="172">
        <v>338</v>
      </c>
      <c r="C2017" t="s">
        <v>261</v>
      </c>
    </row>
    <row r="2018" spans="2:3">
      <c r="B2018" s="172">
        <v>339</v>
      </c>
      <c r="C2018" t="s">
        <v>259</v>
      </c>
    </row>
    <row r="2019" spans="2:3">
      <c r="B2019" s="172">
        <v>340</v>
      </c>
      <c r="C2019" t="s">
        <v>260</v>
      </c>
    </row>
    <row r="2020" spans="2:3" ht="15.75" thickBot="1">
      <c r="B2020" s="174" t="s">
        <v>257</v>
      </c>
      <c r="C2020" t="s">
        <v>261</v>
      </c>
    </row>
    <row r="2021" spans="2:3">
      <c r="B2021" s="172" t="s">
        <v>257</v>
      </c>
      <c r="C2021" t="s">
        <v>259</v>
      </c>
    </row>
    <row r="2022" spans="2:3">
      <c r="B2022" s="172" t="s">
        <v>257</v>
      </c>
      <c r="C2022" t="s">
        <v>260</v>
      </c>
    </row>
    <row r="2023" spans="2:3">
      <c r="B2023" s="172" t="s">
        <v>257</v>
      </c>
      <c r="C2023" t="s">
        <v>261</v>
      </c>
    </row>
    <row r="2024" spans="2:3">
      <c r="B2024" s="172">
        <v>341</v>
      </c>
      <c r="C2024" t="s">
        <v>259</v>
      </c>
    </row>
    <row r="2025" spans="2:3">
      <c r="B2025" s="172">
        <v>342</v>
      </c>
      <c r="C2025" t="s">
        <v>260</v>
      </c>
    </row>
    <row r="2026" spans="2:3">
      <c r="B2026" s="172">
        <v>343</v>
      </c>
      <c r="C2026" t="s">
        <v>261</v>
      </c>
    </row>
    <row r="2027" spans="2:3" ht="15.75" thickBot="1">
      <c r="B2027" s="174" t="s">
        <v>257</v>
      </c>
      <c r="C2027" t="s">
        <v>259</v>
      </c>
    </row>
    <row r="2028" spans="2:3">
      <c r="B2028" s="172" t="s">
        <v>257</v>
      </c>
      <c r="C2028" t="s">
        <v>260</v>
      </c>
    </row>
    <row r="2029" spans="2:3">
      <c r="B2029" s="172" t="s">
        <v>257</v>
      </c>
      <c r="C2029" t="s">
        <v>261</v>
      </c>
    </row>
    <row r="2030" spans="2:3">
      <c r="B2030" s="172" t="s">
        <v>257</v>
      </c>
      <c r="C2030" t="s">
        <v>259</v>
      </c>
    </row>
    <row r="2031" spans="2:3">
      <c r="B2031" s="172">
        <v>344</v>
      </c>
      <c r="C2031" t="s">
        <v>260</v>
      </c>
    </row>
    <row r="2032" spans="2:3">
      <c r="B2032" s="172">
        <v>345</v>
      </c>
      <c r="C2032" t="s">
        <v>261</v>
      </c>
    </row>
    <row r="2033" spans="2:3">
      <c r="B2033" s="172">
        <v>346</v>
      </c>
      <c r="C2033" t="s">
        <v>259</v>
      </c>
    </row>
    <row r="2034" spans="2:3" ht="15.75" thickBot="1">
      <c r="B2034" s="174" t="s">
        <v>257</v>
      </c>
      <c r="C2034" t="s">
        <v>260</v>
      </c>
    </row>
    <row r="2035" spans="2:3">
      <c r="B2035" s="172" t="s">
        <v>257</v>
      </c>
      <c r="C2035" t="s">
        <v>261</v>
      </c>
    </row>
    <row r="2036" spans="2:3">
      <c r="B2036" s="172" t="s">
        <v>257</v>
      </c>
      <c r="C2036" t="s">
        <v>259</v>
      </c>
    </row>
    <row r="2037" spans="2:3">
      <c r="B2037" s="172" t="s">
        <v>257</v>
      </c>
      <c r="C2037" t="s">
        <v>260</v>
      </c>
    </row>
    <row r="2038" spans="2:3">
      <c r="B2038" s="172">
        <v>347</v>
      </c>
      <c r="C2038" t="s">
        <v>261</v>
      </c>
    </row>
    <row r="2039" spans="2:3">
      <c r="B2039" s="172">
        <v>348</v>
      </c>
      <c r="C2039" t="s">
        <v>259</v>
      </c>
    </row>
    <row r="2040" spans="2:3">
      <c r="B2040" s="172">
        <v>349</v>
      </c>
      <c r="C2040" t="s">
        <v>260</v>
      </c>
    </row>
    <row r="2041" spans="2:3" ht="15.75" thickBot="1">
      <c r="B2041" s="174" t="s">
        <v>257</v>
      </c>
      <c r="C2041" t="s">
        <v>261</v>
      </c>
    </row>
    <row r="2042" spans="2:3">
      <c r="B2042" s="172" t="s">
        <v>257</v>
      </c>
      <c r="C2042" t="s">
        <v>259</v>
      </c>
    </row>
    <row r="2043" spans="2:3">
      <c r="B2043" s="172" t="s">
        <v>257</v>
      </c>
      <c r="C2043" t="s">
        <v>260</v>
      </c>
    </row>
    <row r="2044" spans="2:3">
      <c r="B2044" s="172" t="s">
        <v>257</v>
      </c>
      <c r="C2044" t="s">
        <v>261</v>
      </c>
    </row>
    <row r="2045" spans="2:3">
      <c r="B2045" s="172">
        <v>350</v>
      </c>
      <c r="C2045" t="s">
        <v>259</v>
      </c>
    </row>
    <row r="2046" spans="2:3">
      <c r="B2046" s="172">
        <v>351</v>
      </c>
      <c r="C2046" t="s">
        <v>260</v>
      </c>
    </row>
    <row r="2047" spans="2:3">
      <c r="B2047" s="172">
        <v>352</v>
      </c>
      <c r="C2047" t="s">
        <v>261</v>
      </c>
    </row>
    <row r="2048" spans="2:3" ht="15.75" thickBot="1">
      <c r="B2048" s="174" t="s">
        <v>257</v>
      </c>
      <c r="C2048" t="s">
        <v>259</v>
      </c>
    </row>
    <row r="2049" spans="2:3">
      <c r="B2049" s="172" t="s">
        <v>257</v>
      </c>
      <c r="C2049" t="s">
        <v>260</v>
      </c>
    </row>
    <row r="2050" spans="2:3">
      <c r="B2050" s="172" t="s">
        <v>257</v>
      </c>
      <c r="C2050" t="s">
        <v>261</v>
      </c>
    </row>
    <row r="2051" spans="2:3">
      <c r="B2051" s="172" t="s">
        <v>257</v>
      </c>
      <c r="C2051" t="s">
        <v>259</v>
      </c>
    </row>
    <row r="2052" spans="2:3">
      <c r="B2052" s="172">
        <v>353</v>
      </c>
      <c r="C2052" t="s">
        <v>260</v>
      </c>
    </row>
    <row r="2053" spans="2:3">
      <c r="B2053" s="172">
        <v>354</v>
      </c>
      <c r="C2053" t="s">
        <v>261</v>
      </c>
    </row>
    <row r="2054" spans="2:3">
      <c r="B2054" s="172">
        <v>355</v>
      </c>
      <c r="C2054" t="s">
        <v>259</v>
      </c>
    </row>
    <row r="2055" spans="2:3" ht="15.75" thickBot="1">
      <c r="B2055" s="174" t="s">
        <v>257</v>
      </c>
      <c r="C2055" t="s">
        <v>260</v>
      </c>
    </row>
    <row r="2056" spans="2:3">
      <c r="B2056" s="172" t="s">
        <v>257</v>
      </c>
      <c r="C2056" t="s">
        <v>261</v>
      </c>
    </row>
    <row r="2057" spans="2:3">
      <c r="B2057" s="172" t="s">
        <v>257</v>
      </c>
      <c r="C2057" t="s">
        <v>259</v>
      </c>
    </row>
    <row r="2058" spans="2:3">
      <c r="B2058" s="172" t="s">
        <v>257</v>
      </c>
      <c r="C2058" t="s">
        <v>260</v>
      </c>
    </row>
    <row r="2059" spans="2:3">
      <c r="B2059" s="172">
        <v>356</v>
      </c>
      <c r="C2059" t="s">
        <v>261</v>
      </c>
    </row>
    <row r="2060" spans="2:3">
      <c r="B2060" s="172">
        <v>357</v>
      </c>
      <c r="C2060" t="s">
        <v>259</v>
      </c>
    </row>
    <row r="2061" spans="2:3">
      <c r="B2061" s="172">
        <v>358</v>
      </c>
      <c r="C2061" t="s">
        <v>260</v>
      </c>
    </row>
    <row r="2062" spans="2:3" ht="15.75" thickBot="1">
      <c r="B2062" s="174" t="s">
        <v>257</v>
      </c>
      <c r="C2062" t="s">
        <v>261</v>
      </c>
    </row>
    <row r="2063" spans="2:3">
      <c r="B2063" s="172" t="s">
        <v>257</v>
      </c>
      <c r="C2063" t="s">
        <v>259</v>
      </c>
    </row>
    <row r="2064" spans="2:3">
      <c r="B2064" s="172" t="s">
        <v>257</v>
      </c>
      <c r="C2064" t="s">
        <v>260</v>
      </c>
    </row>
    <row r="2065" spans="2:3">
      <c r="B2065" s="172" t="s">
        <v>257</v>
      </c>
      <c r="C2065" t="s">
        <v>261</v>
      </c>
    </row>
    <row r="2066" spans="2:3">
      <c r="B2066" s="172">
        <v>359</v>
      </c>
      <c r="C2066" t="s">
        <v>259</v>
      </c>
    </row>
    <row r="2067" spans="2:3">
      <c r="B2067" s="172">
        <v>360</v>
      </c>
      <c r="C2067" t="s">
        <v>260</v>
      </c>
    </row>
    <row r="2068" spans="2:3">
      <c r="B2068" s="172">
        <v>361</v>
      </c>
      <c r="C2068" t="s">
        <v>261</v>
      </c>
    </row>
    <row r="2069" spans="2:3" ht="15.75" thickBot="1">
      <c r="B2069" s="174" t="s">
        <v>257</v>
      </c>
      <c r="C2069" t="s">
        <v>259</v>
      </c>
    </row>
    <row r="2070" spans="2:3">
      <c r="B2070" s="172" t="s">
        <v>257</v>
      </c>
      <c r="C2070" t="s">
        <v>260</v>
      </c>
    </row>
    <row r="2071" spans="2:3">
      <c r="B2071" s="172" t="s">
        <v>257</v>
      </c>
      <c r="C2071" t="s">
        <v>261</v>
      </c>
    </row>
    <row r="2072" spans="2:3">
      <c r="B2072" s="172" t="s">
        <v>257</v>
      </c>
      <c r="C2072" t="s">
        <v>259</v>
      </c>
    </row>
    <row r="2073" spans="2:3">
      <c r="B2073" s="172">
        <v>362</v>
      </c>
      <c r="C2073" t="s">
        <v>260</v>
      </c>
    </row>
    <row r="2074" spans="2:3">
      <c r="B2074" s="172">
        <v>363</v>
      </c>
      <c r="C2074" t="s">
        <v>261</v>
      </c>
    </row>
    <row r="2075" spans="2:3">
      <c r="B2075" s="172">
        <v>364</v>
      </c>
      <c r="C2075" t="s">
        <v>259</v>
      </c>
    </row>
    <row r="2076" spans="2:3" ht="15.75" thickBot="1">
      <c r="B2076" s="174" t="s">
        <v>257</v>
      </c>
      <c r="C2076" t="s">
        <v>260</v>
      </c>
    </row>
    <row r="2077" spans="2:3">
      <c r="B2077" s="172" t="s">
        <v>257</v>
      </c>
      <c r="C2077" t="s">
        <v>261</v>
      </c>
    </row>
    <row r="2078" spans="2:3">
      <c r="B2078" s="172" t="s">
        <v>257</v>
      </c>
      <c r="C2078" t="s">
        <v>259</v>
      </c>
    </row>
    <row r="2079" spans="2:3">
      <c r="B2079" s="172" t="s">
        <v>257</v>
      </c>
      <c r="C2079" t="s">
        <v>260</v>
      </c>
    </row>
    <row r="2080" spans="2:3">
      <c r="B2080" s="172">
        <v>365</v>
      </c>
      <c r="C2080" t="s">
        <v>261</v>
      </c>
    </row>
    <row r="2081" spans="2:3">
      <c r="B2081" s="172">
        <v>366</v>
      </c>
      <c r="C2081" t="s">
        <v>259</v>
      </c>
    </row>
    <row r="2082" spans="2:3">
      <c r="B2082" s="172">
        <v>367</v>
      </c>
      <c r="C2082" t="s">
        <v>260</v>
      </c>
    </row>
    <row r="2083" spans="2:3" ht="15.75" thickBot="1">
      <c r="B2083" s="174" t="s">
        <v>257</v>
      </c>
      <c r="C2083" t="s">
        <v>261</v>
      </c>
    </row>
    <row r="2084" spans="2:3">
      <c r="B2084" s="172" t="s">
        <v>257</v>
      </c>
      <c r="C2084" t="s">
        <v>259</v>
      </c>
    </row>
    <row r="2085" spans="2:3">
      <c r="B2085" s="172" t="s">
        <v>257</v>
      </c>
      <c r="C2085" t="s">
        <v>260</v>
      </c>
    </row>
    <row r="2086" spans="2:3">
      <c r="B2086" s="172" t="s">
        <v>257</v>
      </c>
      <c r="C2086" t="s">
        <v>261</v>
      </c>
    </row>
    <row r="2087" spans="2:3">
      <c r="B2087" s="172">
        <v>368</v>
      </c>
      <c r="C2087" t="s">
        <v>259</v>
      </c>
    </row>
    <row r="2088" spans="2:3">
      <c r="B2088" s="172">
        <v>369</v>
      </c>
      <c r="C2088" t="s">
        <v>260</v>
      </c>
    </row>
    <row r="2089" spans="2:3">
      <c r="B2089" s="172">
        <v>370</v>
      </c>
      <c r="C2089" t="s">
        <v>261</v>
      </c>
    </row>
    <row r="2090" spans="2:3" ht="15.75" thickBot="1">
      <c r="B2090" s="174" t="s">
        <v>257</v>
      </c>
      <c r="C2090" t="s">
        <v>259</v>
      </c>
    </row>
    <row r="2091" spans="2:3">
      <c r="B2091" s="172" t="s">
        <v>257</v>
      </c>
      <c r="C2091" t="s">
        <v>260</v>
      </c>
    </row>
    <row r="2092" spans="2:3">
      <c r="B2092" s="172" t="s">
        <v>257</v>
      </c>
      <c r="C2092" t="s">
        <v>261</v>
      </c>
    </row>
    <row r="2093" spans="2:3">
      <c r="B2093" s="172" t="s">
        <v>257</v>
      </c>
      <c r="C2093" t="s">
        <v>259</v>
      </c>
    </row>
    <row r="2094" spans="2:3">
      <c r="B2094" s="172">
        <v>371</v>
      </c>
      <c r="C2094" t="s">
        <v>260</v>
      </c>
    </row>
    <row r="2095" spans="2:3">
      <c r="B2095" s="172">
        <v>372</v>
      </c>
      <c r="C2095" t="s">
        <v>261</v>
      </c>
    </row>
    <row r="2096" spans="2:3">
      <c r="B2096" s="172">
        <v>373</v>
      </c>
      <c r="C2096" t="s">
        <v>259</v>
      </c>
    </row>
    <row r="2097" spans="2:3" ht="15.75" thickBot="1">
      <c r="B2097" s="174" t="s">
        <v>257</v>
      </c>
      <c r="C2097" t="s">
        <v>260</v>
      </c>
    </row>
    <row r="2098" spans="2:3">
      <c r="B2098" s="172" t="s">
        <v>257</v>
      </c>
      <c r="C2098" t="s">
        <v>261</v>
      </c>
    </row>
    <row r="2099" spans="2:3">
      <c r="B2099" s="172" t="s">
        <v>257</v>
      </c>
      <c r="C2099" t="s">
        <v>259</v>
      </c>
    </row>
    <row r="2100" spans="2:3">
      <c r="B2100" s="172" t="s">
        <v>257</v>
      </c>
      <c r="C2100" t="s">
        <v>260</v>
      </c>
    </row>
    <row r="2101" spans="2:3">
      <c r="B2101" s="172">
        <v>374</v>
      </c>
      <c r="C2101" t="s">
        <v>261</v>
      </c>
    </row>
    <row r="2102" spans="2:3">
      <c r="B2102" s="172">
        <v>375</v>
      </c>
      <c r="C2102" t="s">
        <v>259</v>
      </c>
    </row>
    <row r="2103" spans="2:3">
      <c r="B2103" s="172">
        <v>376</v>
      </c>
      <c r="C2103" t="s">
        <v>260</v>
      </c>
    </row>
    <row r="2104" spans="2:3" ht="15.75" thickBot="1">
      <c r="B2104" s="174" t="s">
        <v>257</v>
      </c>
      <c r="C2104" t="s">
        <v>261</v>
      </c>
    </row>
    <row r="2105" spans="2:3">
      <c r="B2105" s="172" t="s">
        <v>257</v>
      </c>
      <c r="C2105" t="s">
        <v>259</v>
      </c>
    </row>
    <row r="2106" spans="2:3">
      <c r="B2106" s="172" t="s">
        <v>257</v>
      </c>
      <c r="C2106" t="s">
        <v>260</v>
      </c>
    </row>
    <row r="2107" spans="2:3">
      <c r="B2107" s="172" t="s">
        <v>257</v>
      </c>
      <c r="C2107" t="s">
        <v>261</v>
      </c>
    </row>
    <row r="2108" spans="2:3">
      <c r="B2108" s="172">
        <v>377</v>
      </c>
      <c r="C2108" t="s">
        <v>259</v>
      </c>
    </row>
    <row r="2109" spans="2:3">
      <c r="B2109" s="172">
        <v>378</v>
      </c>
      <c r="C2109" t="s">
        <v>260</v>
      </c>
    </row>
    <row r="2110" spans="2:3">
      <c r="B2110" s="172">
        <v>379</v>
      </c>
      <c r="C2110" t="s">
        <v>261</v>
      </c>
    </row>
    <row r="2111" spans="2:3" ht="15.75" thickBot="1">
      <c r="B2111" s="174" t="s">
        <v>257</v>
      </c>
      <c r="C2111" t="s">
        <v>259</v>
      </c>
    </row>
    <row r="2112" spans="2:3">
      <c r="B2112" s="172" t="s">
        <v>257</v>
      </c>
      <c r="C2112" t="s">
        <v>260</v>
      </c>
    </row>
    <row r="2113" spans="2:3">
      <c r="B2113" s="172" t="s">
        <v>257</v>
      </c>
      <c r="C2113" t="s">
        <v>261</v>
      </c>
    </row>
    <row r="2114" spans="2:3">
      <c r="B2114" s="172" t="s">
        <v>257</v>
      </c>
      <c r="C2114" t="s">
        <v>259</v>
      </c>
    </row>
    <row r="2115" spans="2:3">
      <c r="B2115" s="172">
        <v>380</v>
      </c>
      <c r="C2115" t="s">
        <v>260</v>
      </c>
    </row>
    <row r="2116" spans="2:3">
      <c r="B2116" s="172">
        <v>381</v>
      </c>
      <c r="C2116" t="s">
        <v>261</v>
      </c>
    </row>
    <row r="2117" spans="2:3">
      <c r="B2117" s="172">
        <v>382</v>
      </c>
      <c r="C2117" t="s">
        <v>259</v>
      </c>
    </row>
    <row r="2118" spans="2:3" ht="15.75" thickBot="1">
      <c r="B2118" s="174" t="s">
        <v>257</v>
      </c>
      <c r="C2118" t="s">
        <v>260</v>
      </c>
    </row>
    <row r="2119" spans="2:3">
      <c r="B2119" s="172" t="s">
        <v>257</v>
      </c>
      <c r="C2119" t="s">
        <v>261</v>
      </c>
    </row>
    <row r="2120" spans="2:3">
      <c r="B2120" s="172" t="s">
        <v>257</v>
      </c>
      <c r="C2120" t="s">
        <v>259</v>
      </c>
    </row>
    <row r="2121" spans="2:3">
      <c r="B2121" s="172" t="s">
        <v>257</v>
      </c>
      <c r="C2121" t="s">
        <v>260</v>
      </c>
    </row>
    <row r="2122" spans="2:3">
      <c r="B2122" s="172">
        <v>383</v>
      </c>
      <c r="C2122" t="s">
        <v>261</v>
      </c>
    </row>
    <row r="2123" spans="2:3">
      <c r="B2123" s="172">
        <v>384</v>
      </c>
      <c r="C2123" t="s">
        <v>259</v>
      </c>
    </row>
    <row r="2124" spans="2:3">
      <c r="B2124" s="172">
        <v>385</v>
      </c>
      <c r="C2124" t="s">
        <v>260</v>
      </c>
    </row>
    <row r="2125" spans="2:3" ht="15.75" thickBot="1">
      <c r="B2125" s="174" t="s">
        <v>257</v>
      </c>
      <c r="C2125" t="s">
        <v>261</v>
      </c>
    </row>
    <row r="2126" spans="2:3">
      <c r="B2126" s="172" t="s">
        <v>257</v>
      </c>
      <c r="C2126" t="s">
        <v>259</v>
      </c>
    </row>
    <row r="2127" spans="2:3">
      <c r="B2127" s="172" t="s">
        <v>257</v>
      </c>
      <c r="C2127" t="s">
        <v>260</v>
      </c>
    </row>
    <row r="2128" spans="2:3">
      <c r="B2128" s="172" t="s">
        <v>257</v>
      </c>
      <c r="C2128" t="s">
        <v>261</v>
      </c>
    </row>
    <row r="2129" spans="2:3">
      <c r="B2129" s="172">
        <v>386</v>
      </c>
      <c r="C2129" t="s">
        <v>259</v>
      </c>
    </row>
    <row r="2130" spans="2:3">
      <c r="B2130" s="172">
        <v>387</v>
      </c>
      <c r="C2130" t="s">
        <v>260</v>
      </c>
    </row>
    <row r="2131" spans="2:3">
      <c r="B2131" s="172">
        <v>388</v>
      </c>
      <c r="C2131" t="s">
        <v>261</v>
      </c>
    </row>
    <row r="2132" spans="2:3" ht="15.75" thickBot="1">
      <c r="B2132" s="174" t="s">
        <v>257</v>
      </c>
      <c r="C2132" t="s">
        <v>259</v>
      </c>
    </row>
    <row r="2133" spans="2:3">
      <c r="B2133" s="172" t="s">
        <v>257</v>
      </c>
      <c r="C2133" t="s">
        <v>260</v>
      </c>
    </row>
    <row r="2134" spans="2:3">
      <c r="B2134" s="172" t="s">
        <v>257</v>
      </c>
      <c r="C2134" t="s">
        <v>261</v>
      </c>
    </row>
    <row r="2135" spans="2:3">
      <c r="B2135" s="172" t="s">
        <v>257</v>
      </c>
      <c r="C2135" t="s">
        <v>259</v>
      </c>
    </row>
    <row r="2136" spans="2:3">
      <c r="B2136" s="172">
        <v>389</v>
      </c>
      <c r="C2136" t="s">
        <v>260</v>
      </c>
    </row>
    <row r="2137" spans="2:3">
      <c r="B2137" s="172">
        <v>390</v>
      </c>
      <c r="C2137" t="s">
        <v>261</v>
      </c>
    </row>
    <row r="2138" spans="2:3">
      <c r="B2138" s="172">
        <v>391</v>
      </c>
      <c r="C2138" t="s">
        <v>259</v>
      </c>
    </row>
    <row r="2139" spans="2:3" ht="15.75" thickBot="1">
      <c r="B2139" s="174" t="s">
        <v>257</v>
      </c>
      <c r="C2139" t="s">
        <v>260</v>
      </c>
    </row>
    <row r="2140" spans="2:3">
      <c r="B2140" s="172" t="s">
        <v>257</v>
      </c>
      <c r="C2140" t="s">
        <v>261</v>
      </c>
    </row>
    <row r="2141" spans="2:3">
      <c r="B2141" s="172" t="s">
        <v>257</v>
      </c>
      <c r="C2141" t="s">
        <v>259</v>
      </c>
    </row>
    <row r="2142" spans="2:3">
      <c r="B2142" s="172" t="s">
        <v>257</v>
      </c>
      <c r="C2142" t="s">
        <v>260</v>
      </c>
    </row>
    <row r="2143" spans="2:3">
      <c r="B2143" s="172">
        <v>392</v>
      </c>
      <c r="C2143" t="s">
        <v>261</v>
      </c>
    </row>
    <row r="2144" spans="2:3">
      <c r="B2144" s="172">
        <v>393</v>
      </c>
      <c r="C2144" t="s">
        <v>259</v>
      </c>
    </row>
    <row r="2145" spans="2:3">
      <c r="B2145" s="172">
        <v>394</v>
      </c>
      <c r="C2145" t="s">
        <v>260</v>
      </c>
    </row>
    <row r="2146" spans="2:3" ht="15.75" thickBot="1">
      <c r="B2146" s="174" t="s">
        <v>257</v>
      </c>
      <c r="C2146" t="s">
        <v>261</v>
      </c>
    </row>
    <row r="2147" spans="2:3">
      <c r="B2147" s="172" t="s">
        <v>257</v>
      </c>
      <c r="C2147" t="s">
        <v>259</v>
      </c>
    </row>
    <row r="2148" spans="2:3">
      <c r="B2148" s="172" t="s">
        <v>257</v>
      </c>
      <c r="C2148" t="s">
        <v>260</v>
      </c>
    </row>
    <row r="2149" spans="2:3">
      <c r="B2149" s="172" t="s">
        <v>257</v>
      </c>
      <c r="C2149" t="s">
        <v>261</v>
      </c>
    </row>
    <row r="2150" spans="2:3">
      <c r="B2150" s="172">
        <v>395</v>
      </c>
      <c r="C2150" t="s">
        <v>259</v>
      </c>
    </row>
    <row r="2151" spans="2:3">
      <c r="B2151" s="172">
        <v>396</v>
      </c>
      <c r="C2151" t="s">
        <v>260</v>
      </c>
    </row>
    <row r="2152" spans="2:3">
      <c r="B2152" s="172">
        <v>397</v>
      </c>
      <c r="C2152" t="s">
        <v>261</v>
      </c>
    </row>
    <row r="2153" spans="2:3" ht="15.75" thickBot="1">
      <c r="B2153" s="174" t="s">
        <v>257</v>
      </c>
      <c r="C2153" t="s">
        <v>259</v>
      </c>
    </row>
    <row r="2154" spans="2:3">
      <c r="B2154" s="172" t="s">
        <v>257</v>
      </c>
      <c r="C2154" t="s">
        <v>260</v>
      </c>
    </row>
    <row r="2155" spans="2:3">
      <c r="B2155" s="172" t="s">
        <v>257</v>
      </c>
      <c r="C2155" t="s">
        <v>261</v>
      </c>
    </row>
    <row r="2156" spans="2:3">
      <c r="B2156" s="172" t="s">
        <v>257</v>
      </c>
      <c r="C2156" t="s">
        <v>259</v>
      </c>
    </row>
    <row r="2157" spans="2:3">
      <c r="B2157" s="172">
        <v>398</v>
      </c>
      <c r="C2157" t="s">
        <v>260</v>
      </c>
    </row>
    <row r="2158" spans="2:3">
      <c r="B2158" s="172">
        <v>399</v>
      </c>
      <c r="C2158" t="s">
        <v>261</v>
      </c>
    </row>
    <row r="2159" spans="2:3">
      <c r="B2159" s="172">
        <v>400</v>
      </c>
      <c r="C2159" t="s">
        <v>259</v>
      </c>
    </row>
    <row r="2160" spans="2:3" ht="15.75" thickBot="1">
      <c r="B2160" s="174" t="s">
        <v>257</v>
      </c>
      <c r="C2160" t="s">
        <v>260</v>
      </c>
    </row>
    <row r="2161" spans="2:3">
      <c r="B2161" s="172" t="s">
        <v>257</v>
      </c>
      <c r="C2161" t="s">
        <v>261</v>
      </c>
    </row>
    <row r="2162" spans="2:3">
      <c r="B2162" s="172" t="s">
        <v>257</v>
      </c>
      <c r="C2162" t="s">
        <v>259</v>
      </c>
    </row>
    <row r="2163" spans="2:3">
      <c r="B2163" s="172" t="s">
        <v>257</v>
      </c>
      <c r="C2163" t="s">
        <v>260</v>
      </c>
    </row>
    <row r="2164" spans="2:3">
      <c r="B2164" s="172">
        <v>401</v>
      </c>
      <c r="C2164" t="s">
        <v>261</v>
      </c>
    </row>
    <row r="2165" spans="2:3">
      <c r="B2165" s="172">
        <v>402</v>
      </c>
      <c r="C2165" t="s">
        <v>259</v>
      </c>
    </row>
    <row r="2166" spans="2:3">
      <c r="B2166" s="172">
        <v>403</v>
      </c>
      <c r="C2166" t="s">
        <v>260</v>
      </c>
    </row>
    <row r="2167" spans="2:3" ht="15.75" thickBot="1">
      <c r="B2167" s="174" t="s">
        <v>257</v>
      </c>
      <c r="C2167" t="s">
        <v>261</v>
      </c>
    </row>
    <row r="2168" spans="2:3">
      <c r="B2168" s="172" t="s">
        <v>257</v>
      </c>
      <c r="C2168" t="s">
        <v>259</v>
      </c>
    </row>
    <row r="2169" spans="2:3">
      <c r="B2169" s="172" t="s">
        <v>257</v>
      </c>
      <c r="C2169" t="s">
        <v>260</v>
      </c>
    </row>
    <row r="2170" spans="2:3">
      <c r="B2170" s="172" t="s">
        <v>257</v>
      </c>
      <c r="C2170" t="s">
        <v>261</v>
      </c>
    </row>
    <row r="2171" spans="2:3">
      <c r="B2171" s="172">
        <v>404</v>
      </c>
      <c r="C2171" t="s">
        <v>259</v>
      </c>
    </row>
    <row r="2172" spans="2:3">
      <c r="B2172" s="172">
        <v>405</v>
      </c>
      <c r="C2172" t="s">
        <v>260</v>
      </c>
    </row>
    <row r="2173" spans="2:3">
      <c r="B2173" s="172">
        <v>406</v>
      </c>
      <c r="C2173" t="s">
        <v>261</v>
      </c>
    </row>
    <row r="2174" spans="2:3" ht="15.75" thickBot="1">
      <c r="B2174" s="174" t="s">
        <v>257</v>
      </c>
      <c r="C2174" t="s">
        <v>259</v>
      </c>
    </row>
    <row r="2175" spans="2:3">
      <c r="B2175" s="172" t="s">
        <v>257</v>
      </c>
      <c r="C2175" t="s">
        <v>260</v>
      </c>
    </row>
    <row r="2176" spans="2:3">
      <c r="B2176" s="172" t="s">
        <v>257</v>
      </c>
      <c r="C2176" t="s">
        <v>261</v>
      </c>
    </row>
    <row r="2177" spans="2:3">
      <c r="B2177" s="172" t="s">
        <v>257</v>
      </c>
      <c r="C2177" t="s">
        <v>259</v>
      </c>
    </row>
    <row r="2178" spans="2:3">
      <c r="B2178" s="172">
        <v>407</v>
      </c>
      <c r="C2178" t="s">
        <v>260</v>
      </c>
    </row>
    <row r="2179" spans="2:3">
      <c r="B2179" s="172">
        <v>408</v>
      </c>
      <c r="C2179" t="s">
        <v>261</v>
      </c>
    </row>
    <row r="2180" spans="2:3">
      <c r="B2180" s="172">
        <v>409</v>
      </c>
      <c r="C2180" t="s">
        <v>259</v>
      </c>
    </row>
    <row r="2181" spans="2:3" ht="15.75" thickBot="1">
      <c r="B2181" s="174" t="s">
        <v>257</v>
      </c>
      <c r="C2181" t="s">
        <v>260</v>
      </c>
    </row>
    <row r="2182" spans="2:3">
      <c r="B2182" s="172" t="s">
        <v>257</v>
      </c>
      <c r="C2182" t="s">
        <v>261</v>
      </c>
    </row>
    <row r="2183" spans="2:3">
      <c r="B2183" s="172" t="s">
        <v>257</v>
      </c>
      <c r="C2183" t="s">
        <v>259</v>
      </c>
    </row>
    <row r="2184" spans="2:3">
      <c r="B2184" s="172" t="s">
        <v>257</v>
      </c>
      <c r="C2184" t="s">
        <v>260</v>
      </c>
    </row>
    <row r="2185" spans="2:3">
      <c r="B2185" s="172">
        <v>410</v>
      </c>
      <c r="C2185" t="s">
        <v>261</v>
      </c>
    </row>
    <row r="2186" spans="2:3">
      <c r="B2186" s="172">
        <v>411</v>
      </c>
      <c r="C2186" t="s">
        <v>259</v>
      </c>
    </row>
    <row r="2187" spans="2:3">
      <c r="B2187" s="172">
        <v>412</v>
      </c>
      <c r="C2187" t="s">
        <v>260</v>
      </c>
    </row>
    <row r="2188" spans="2:3" ht="15.75" thickBot="1">
      <c r="B2188" s="174" t="s">
        <v>257</v>
      </c>
      <c r="C2188" t="s">
        <v>261</v>
      </c>
    </row>
    <row r="2189" spans="2:3">
      <c r="B2189" s="172" t="s">
        <v>257</v>
      </c>
      <c r="C2189" t="s">
        <v>259</v>
      </c>
    </row>
    <row r="2190" spans="2:3">
      <c r="B2190" s="172" t="s">
        <v>257</v>
      </c>
      <c r="C2190" t="s">
        <v>260</v>
      </c>
    </row>
    <row r="2191" spans="2:3">
      <c r="B2191" s="172" t="s">
        <v>257</v>
      </c>
      <c r="C2191" t="s">
        <v>261</v>
      </c>
    </row>
    <row r="2192" spans="2:3">
      <c r="B2192" s="172">
        <v>413</v>
      </c>
      <c r="C2192" t="s">
        <v>259</v>
      </c>
    </row>
    <row r="2193" spans="2:3">
      <c r="B2193" s="172">
        <v>414</v>
      </c>
      <c r="C2193" t="s">
        <v>260</v>
      </c>
    </row>
    <row r="2194" spans="2:3">
      <c r="B2194" s="172">
        <v>415</v>
      </c>
      <c r="C2194" t="s">
        <v>261</v>
      </c>
    </row>
    <row r="2195" spans="2:3" ht="15.75" thickBot="1">
      <c r="B2195" s="174" t="s">
        <v>257</v>
      </c>
      <c r="C2195" t="s">
        <v>259</v>
      </c>
    </row>
    <row r="2196" spans="2:3">
      <c r="B2196" s="172" t="s">
        <v>257</v>
      </c>
      <c r="C2196" t="s">
        <v>260</v>
      </c>
    </row>
    <row r="2197" spans="2:3">
      <c r="B2197" s="172" t="s">
        <v>257</v>
      </c>
      <c r="C2197" t="s">
        <v>261</v>
      </c>
    </row>
    <row r="2198" spans="2:3">
      <c r="B2198" s="172" t="s">
        <v>257</v>
      </c>
      <c r="C2198" t="s">
        <v>259</v>
      </c>
    </row>
    <row r="2199" spans="2:3">
      <c r="B2199" s="172">
        <v>416</v>
      </c>
      <c r="C2199" t="s">
        <v>260</v>
      </c>
    </row>
    <row r="2200" spans="2:3">
      <c r="B2200" s="172">
        <v>417</v>
      </c>
      <c r="C2200" t="s">
        <v>261</v>
      </c>
    </row>
    <row r="2201" spans="2:3">
      <c r="B2201" s="172">
        <v>418</v>
      </c>
      <c r="C2201" t="s">
        <v>259</v>
      </c>
    </row>
    <row r="2202" spans="2:3" ht="15.75" thickBot="1">
      <c r="B2202" s="174" t="s">
        <v>257</v>
      </c>
      <c r="C2202" t="s">
        <v>260</v>
      </c>
    </row>
    <row r="2203" spans="2:3">
      <c r="B2203" s="172" t="s">
        <v>257</v>
      </c>
      <c r="C2203" t="s">
        <v>261</v>
      </c>
    </row>
    <row r="2204" spans="2:3">
      <c r="B2204" s="172" t="s">
        <v>257</v>
      </c>
      <c r="C2204" t="s">
        <v>259</v>
      </c>
    </row>
    <row r="2205" spans="2:3">
      <c r="B2205" s="172" t="s">
        <v>257</v>
      </c>
      <c r="C2205" t="s">
        <v>260</v>
      </c>
    </row>
    <row r="2206" spans="2:3">
      <c r="B2206" s="172">
        <v>419</v>
      </c>
      <c r="C2206" t="s">
        <v>261</v>
      </c>
    </row>
    <row r="2207" spans="2:3">
      <c r="B2207" s="172">
        <v>420</v>
      </c>
      <c r="C2207" t="s">
        <v>259</v>
      </c>
    </row>
    <row r="2208" spans="2:3">
      <c r="B2208" s="172">
        <v>421</v>
      </c>
      <c r="C2208" t="s">
        <v>260</v>
      </c>
    </row>
    <row r="2209" spans="2:3" ht="15.75" thickBot="1">
      <c r="B2209" s="174" t="s">
        <v>257</v>
      </c>
      <c r="C2209" t="s">
        <v>261</v>
      </c>
    </row>
    <row r="2210" spans="2:3">
      <c r="B2210" s="172" t="s">
        <v>257</v>
      </c>
      <c r="C2210" t="s">
        <v>259</v>
      </c>
    </row>
    <row r="2211" spans="2:3">
      <c r="B2211" s="172" t="s">
        <v>257</v>
      </c>
      <c r="C2211" t="s">
        <v>260</v>
      </c>
    </row>
    <row r="2212" spans="2:3">
      <c r="B2212" s="172" t="s">
        <v>257</v>
      </c>
      <c r="C2212" t="s">
        <v>261</v>
      </c>
    </row>
    <row r="2213" spans="2:3">
      <c r="B2213" s="172">
        <v>422</v>
      </c>
      <c r="C2213" t="s">
        <v>259</v>
      </c>
    </row>
    <row r="2214" spans="2:3">
      <c r="B2214" s="172">
        <v>423</v>
      </c>
      <c r="C2214" t="s">
        <v>260</v>
      </c>
    </row>
    <row r="2215" spans="2:3">
      <c r="B2215" s="172">
        <v>424</v>
      </c>
      <c r="C2215" t="s">
        <v>261</v>
      </c>
    </row>
    <row r="2216" spans="2:3" ht="15.75" thickBot="1">
      <c r="B2216" s="174" t="s">
        <v>257</v>
      </c>
      <c r="C2216" t="s">
        <v>259</v>
      </c>
    </row>
    <row r="2217" spans="2:3">
      <c r="B2217" s="172" t="s">
        <v>257</v>
      </c>
      <c r="C2217" t="s">
        <v>260</v>
      </c>
    </row>
    <row r="2218" spans="2:3">
      <c r="B2218" s="172" t="s">
        <v>257</v>
      </c>
      <c r="C2218" t="s">
        <v>261</v>
      </c>
    </row>
    <row r="2219" spans="2:3">
      <c r="B2219" s="172" t="s">
        <v>257</v>
      </c>
      <c r="C2219" t="s">
        <v>259</v>
      </c>
    </row>
    <row r="2220" spans="2:3">
      <c r="B2220" s="172">
        <v>425</v>
      </c>
      <c r="C2220" t="s">
        <v>260</v>
      </c>
    </row>
    <row r="2221" spans="2:3">
      <c r="B2221" s="172">
        <v>426</v>
      </c>
      <c r="C2221" t="s">
        <v>261</v>
      </c>
    </row>
    <row r="2222" spans="2:3">
      <c r="B2222" s="172">
        <v>427</v>
      </c>
      <c r="C2222" t="s">
        <v>259</v>
      </c>
    </row>
    <row r="2223" spans="2:3" ht="15.75" thickBot="1">
      <c r="B2223" s="174" t="s">
        <v>257</v>
      </c>
      <c r="C2223" t="s">
        <v>260</v>
      </c>
    </row>
    <row r="2224" spans="2:3">
      <c r="B2224" s="172" t="s">
        <v>257</v>
      </c>
      <c r="C2224" t="s">
        <v>261</v>
      </c>
    </row>
    <row r="2225" spans="2:3">
      <c r="B2225" s="172" t="s">
        <v>257</v>
      </c>
      <c r="C2225" t="s">
        <v>259</v>
      </c>
    </row>
    <row r="2226" spans="2:3">
      <c r="B2226" s="172" t="s">
        <v>257</v>
      </c>
      <c r="C2226" t="s">
        <v>260</v>
      </c>
    </row>
    <row r="2227" spans="2:3">
      <c r="B2227" s="172">
        <v>428</v>
      </c>
      <c r="C2227" t="s">
        <v>261</v>
      </c>
    </row>
    <row r="2228" spans="2:3">
      <c r="B2228" s="172">
        <v>429</v>
      </c>
      <c r="C2228" t="s">
        <v>259</v>
      </c>
    </row>
    <row r="2229" spans="2:3">
      <c r="B2229" s="172">
        <v>430</v>
      </c>
      <c r="C2229" t="s">
        <v>260</v>
      </c>
    </row>
    <row r="2230" spans="2:3" ht="15.75" thickBot="1">
      <c r="B2230" s="174" t="s">
        <v>257</v>
      </c>
      <c r="C2230" t="s">
        <v>261</v>
      </c>
    </row>
    <row r="2231" spans="2:3">
      <c r="B2231" s="172" t="s">
        <v>257</v>
      </c>
      <c r="C2231" t="s">
        <v>259</v>
      </c>
    </row>
    <row r="2232" spans="2:3">
      <c r="B2232" s="172" t="s">
        <v>257</v>
      </c>
      <c r="C2232" t="s">
        <v>260</v>
      </c>
    </row>
    <row r="2233" spans="2:3">
      <c r="B2233" s="172" t="s">
        <v>257</v>
      </c>
      <c r="C2233" t="s">
        <v>261</v>
      </c>
    </row>
    <row r="2234" spans="2:3">
      <c r="B2234" s="172">
        <v>431</v>
      </c>
      <c r="C2234" t="s">
        <v>259</v>
      </c>
    </row>
    <row r="2235" spans="2:3">
      <c r="B2235" s="172">
        <v>432</v>
      </c>
      <c r="C2235" t="s">
        <v>260</v>
      </c>
    </row>
    <row r="2236" spans="2:3">
      <c r="B2236" s="172">
        <v>433</v>
      </c>
      <c r="C2236" t="s">
        <v>261</v>
      </c>
    </row>
    <row r="2237" spans="2:3" ht="15.75" thickBot="1">
      <c r="B2237" s="174" t="s">
        <v>257</v>
      </c>
      <c r="C2237" t="s">
        <v>259</v>
      </c>
    </row>
    <row r="2238" spans="2:3">
      <c r="B2238" s="172" t="s">
        <v>257</v>
      </c>
      <c r="C2238" t="s">
        <v>260</v>
      </c>
    </row>
    <row r="2239" spans="2:3">
      <c r="B2239" s="172" t="s">
        <v>257</v>
      </c>
      <c r="C2239" t="s">
        <v>261</v>
      </c>
    </row>
    <row r="2240" spans="2:3">
      <c r="B2240" s="172" t="s">
        <v>257</v>
      </c>
      <c r="C2240" t="s">
        <v>259</v>
      </c>
    </row>
    <row r="2241" spans="2:3">
      <c r="B2241" s="172">
        <v>434</v>
      </c>
      <c r="C2241" t="s">
        <v>260</v>
      </c>
    </row>
    <row r="2242" spans="2:3">
      <c r="B2242" s="172">
        <v>435</v>
      </c>
      <c r="C2242" t="s">
        <v>261</v>
      </c>
    </row>
    <row r="2243" spans="2:3">
      <c r="B2243" s="172">
        <v>436</v>
      </c>
      <c r="C2243" t="s">
        <v>259</v>
      </c>
    </row>
    <row r="2244" spans="2:3" ht="15.75" thickBot="1">
      <c r="B2244" s="174" t="s">
        <v>257</v>
      </c>
      <c r="C2244" t="s">
        <v>260</v>
      </c>
    </row>
    <row r="2245" spans="2:3">
      <c r="B2245" s="172" t="s">
        <v>257</v>
      </c>
      <c r="C2245" t="s">
        <v>261</v>
      </c>
    </row>
    <row r="2246" spans="2:3">
      <c r="B2246" s="172" t="s">
        <v>257</v>
      </c>
      <c r="C2246" t="s">
        <v>259</v>
      </c>
    </row>
    <row r="2247" spans="2:3">
      <c r="B2247" s="172" t="s">
        <v>257</v>
      </c>
      <c r="C2247" t="s">
        <v>260</v>
      </c>
    </row>
    <row r="2248" spans="2:3">
      <c r="B2248" s="172">
        <v>437</v>
      </c>
      <c r="C2248" t="s">
        <v>261</v>
      </c>
    </row>
    <row r="2249" spans="2:3">
      <c r="B2249" s="172">
        <v>438</v>
      </c>
      <c r="C2249" t="s">
        <v>259</v>
      </c>
    </row>
    <row r="2250" spans="2:3">
      <c r="B2250" s="172">
        <v>439</v>
      </c>
      <c r="C2250" t="s">
        <v>260</v>
      </c>
    </row>
    <row r="2251" spans="2:3" ht="15.75" thickBot="1">
      <c r="B2251" s="174" t="s">
        <v>257</v>
      </c>
      <c r="C2251" t="s">
        <v>261</v>
      </c>
    </row>
    <row r="2252" spans="2:3">
      <c r="B2252" s="172" t="s">
        <v>257</v>
      </c>
      <c r="C2252" t="s">
        <v>259</v>
      </c>
    </row>
    <row r="2253" spans="2:3">
      <c r="B2253" s="172" t="s">
        <v>257</v>
      </c>
      <c r="C2253" t="s">
        <v>260</v>
      </c>
    </row>
    <row r="2254" spans="2:3">
      <c r="B2254" s="172" t="s">
        <v>257</v>
      </c>
      <c r="C2254" t="s">
        <v>261</v>
      </c>
    </row>
    <row r="2255" spans="2:3">
      <c r="B2255" s="172">
        <v>440</v>
      </c>
      <c r="C2255" t="s">
        <v>259</v>
      </c>
    </row>
    <row r="2256" spans="2:3">
      <c r="B2256" s="172">
        <v>441</v>
      </c>
      <c r="C2256" t="s">
        <v>260</v>
      </c>
    </row>
    <row r="2257" spans="2:3">
      <c r="B2257" s="172">
        <v>442</v>
      </c>
      <c r="C2257" t="s">
        <v>261</v>
      </c>
    </row>
    <row r="2258" spans="2:3" ht="15.75" thickBot="1">
      <c r="B2258" s="174" t="s">
        <v>257</v>
      </c>
      <c r="C2258" t="s">
        <v>259</v>
      </c>
    </row>
    <row r="2259" spans="2:3">
      <c r="B2259" s="172" t="s">
        <v>257</v>
      </c>
      <c r="C2259" t="s">
        <v>260</v>
      </c>
    </row>
    <row r="2260" spans="2:3">
      <c r="B2260" s="172" t="s">
        <v>257</v>
      </c>
      <c r="C2260" t="s">
        <v>261</v>
      </c>
    </row>
    <row r="2261" spans="2:3">
      <c r="B2261" s="172" t="s">
        <v>257</v>
      </c>
      <c r="C2261" t="s">
        <v>259</v>
      </c>
    </row>
    <row r="2262" spans="2:3">
      <c r="B2262" s="172">
        <v>443</v>
      </c>
      <c r="C2262" t="s">
        <v>260</v>
      </c>
    </row>
    <row r="2263" spans="2:3">
      <c r="B2263" s="172">
        <v>444</v>
      </c>
      <c r="C2263" t="s">
        <v>261</v>
      </c>
    </row>
    <row r="2264" spans="2:3">
      <c r="B2264" s="172">
        <v>445</v>
      </c>
      <c r="C2264" t="s">
        <v>259</v>
      </c>
    </row>
    <row r="2265" spans="2:3" ht="15.75" thickBot="1">
      <c r="B2265" s="174" t="s">
        <v>257</v>
      </c>
      <c r="C2265" t="s">
        <v>260</v>
      </c>
    </row>
    <row r="2266" spans="2:3">
      <c r="B2266" s="172" t="s">
        <v>257</v>
      </c>
      <c r="C2266" t="s">
        <v>261</v>
      </c>
    </row>
    <row r="2267" spans="2:3">
      <c r="B2267" s="172" t="s">
        <v>257</v>
      </c>
      <c r="C2267" t="s">
        <v>259</v>
      </c>
    </row>
    <row r="2268" spans="2:3">
      <c r="B2268" s="172" t="s">
        <v>257</v>
      </c>
      <c r="C2268" t="s">
        <v>260</v>
      </c>
    </row>
    <row r="2269" spans="2:3">
      <c r="B2269" s="172">
        <v>446</v>
      </c>
      <c r="C2269" t="s">
        <v>261</v>
      </c>
    </row>
    <row r="2270" spans="2:3">
      <c r="B2270" s="172">
        <v>447</v>
      </c>
      <c r="C2270" t="s">
        <v>259</v>
      </c>
    </row>
    <row r="2271" spans="2:3">
      <c r="B2271" s="172">
        <v>448</v>
      </c>
      <c r="C2271" t="s">
        <v>260</v>
      </c>
    </row>
    <row r="2272" spans="2:3" ht="15.75" thickBot="1">
      <c r="B2272" s="174" t="s">
        <v>257</v>
      </c>
      <c r="C2272" t="s">
        <v>261</v>
      </c>
    </row>
    <row r="2273" spans="2:3">
      <c r="B2273" s="172" t="s">
        <v>257</v>
      </c>
      <c r="C2273" t="s">
        <v>259</v>
      </c>
    </row>
    <row r="2274" spans="2:3">
      <c r="B2274" s="172" t="s">
        <v>257</v>
      </c>
      <c r="C2274" t="s">
        <v>260</v>
      </c>
    </row>
    <row r="2275" spans="2:3">
      <c r="B2275" s="172" t="s">
        <v>257</v>
      </c>
      <c r="C2275" t="s">
        <v>261</v>
      </c>
    </row>
    <row r="2276" spans="2:3">
      <c r="B2276" s="172">
        <v>449</v>
      </c>
      <c r="C2276" t="s">
        <v>259</v>
      </c>
    </row>
    <row r="2277" spans="2:3">
      <c r="B2277" s="172">
        <v>450</v>
      </c>
      <c r="C2277" t="s">
        <v>260</v>
      </c>
    </row>
    <row r="2278" spans="2:3">
      <c r="B2278" s="172">
        <v>451</v>
      </c>
      <c r="C2278" t="s">
        <v>261</v>
      </c>
    </row>
    <row r="2279" spans="2:3" ht="15.75" thickBot="1">
      <c r="B2279" s="174" t="s">
        <v>257</v>
      </c>
      <c r="C2279" t="s">
        <v>259</v>
      </c>
    </row>
    <row r="2280" spans="2:3">
      <c r="B2280" s="172" t="s">
        <v>257</v>
      </c>
      <c r="C2280" t="s">
        <v>260</v>
      </c>
    </row>
    <row r="2281" spans="2:3">
      <c r="B2281" s="172" t="s">
        <v>257</v>
      </c>
      <c r="C2281" t="s">
        <v>261</v>
      </c>
    </row>
    <row r="2282" spans="2:3">
      <c r="B2282" s="172" t="s">
        <v>257</v>
      </c>
      <c r="C2282" t="s">
        <v>259</v>
      </c>
    </row>
    <row r="2283" spans="2:3">
      <c r="B2283" s="172">
        <v>452</v>
      </c>
      <c r="C2283" t="s">
        <v>260</v>
      </c>
    </row>
    <row r="2284" spans="2:3">
      <c r="B2284" s="172">
        <v>453</v>
      </c>
      <c r="C2284" t="s">
        <v>261</v>
      </c>
    </row>
    <row r="2285" spans="2:3">
      <c r="B2285" s="172">
        <v>454</v>
      </c>
      <c r="C2285" t="s">
        <v>259</v>
      </c>
    </row>
    <row r="2286" spans="2:3" ht="15.75" thickBot="1">
      <c r="B2286" s="174" t="s">
        <v>257</v>
      </c>
      <c r="C2286" t="s">
        <v>260</v>
      </c>
    </row>
    <row r="2287" spans="2:3">
      <c r="B2287" s="172" t="s">
        <v>257</v>
      </c>
      <c r="C2287" t="s">
        <v>261</v>
      </c>
    </row>
    <row r="2288" spans="2:3">
      <c r="B2288" s="172" t="s">
        <v>257</v>
      </c>
      <c r="C2288" t="s">
        <v>259</v>
      </c>
    </row>
    <row r="2289" spans="2:3">
      <c r="B2289" s="172" t="s">
        <v>257</v>
      </c>
      <c r="C2289" t="s">
        <v>260</v>
      </c>
    </row>
    <row r="2290" spans="2:3">
      <c r="B2290" s="172">
        <v>455</v>
      </c>
      <c r="C2290" t="s">
        <v>261</v>
      </c>
    </row>
    <row r="2291" spans="2:3">
      <c r="B2291" s="172">
        <v>456</v>
      </c>
      <c r="C2291" t="s">
        <v>259</v>
      </c>
    </row>
    <row r="2292" spans="2:3">
      <c r="B2292" s="172">
        <v>457</v>
      </c>
      <c r="C2292" t="s">
        <v>260</v>
      </c>
    </row>
    <row r="2293" spans="2:3" ht="15.75" thickBot="1">
      <c r="B2293" s="174" t="s">
        <v>257</v>
      </c>
      <c r="C2293" t="s">
        <v>261</v>
      </c>
    </row>
    <row r="2294" spans="2:3">
      <c r="B2294" s="172" t="s">
        <v>257</v>
      </c>
      <c r="C2294" t="s">
        <v>259</v>
      </c>
    </row>
    <row r="2295" spans="2:3">
      <c r="B2295" s="172" t="s">
        <v>257</v>
      </c>
      <c r="C2295" t="s">
        <v>260</v>
      </c>
    </row>
    <row r="2296" spans="2:3">
      <c r="B2296" s="172" t="s">
        <v>257</v>
      </c>
      <c r="C2296" t="s">
        <v>261</v>
      </c>
    </row>
    <row r="2297" spans="2:3">
      <c r="B2297" s="172">
        <v>458</v>
      </c>
      <c r="C2297" t="s">
        <v>259</v>
      </c>
    </row>
    <row r="2298" spans="2:3">
      <c r="B2298" s="172">
        <v>459</v>
      </c>
      <c r="C2298" t="s">
        <v>260</v>
      </c>
    </row>
    <row r="2299" spans="2:3">
      <c r="B2299" s="172">
        <v>460</v>
      </c>
      <c r="C2299" t="s">
        <v>261</v>
      </c>
    </row>
    <row r="2300" spans="2:3" ht="15.75" thickBot="1">
      <c r="B2300" s="174" t="s">
        <v>257</v>
      </c>
      <c r="C2300" t="s">
        <v>259</v>
      </c>
    </row>
    <row r="2301" spans="2:3">
      <c r="B2301" s="172" t="s">
        <v>257</v>
      </c>
      <c r="C2301" t="s">
        <v>260</v>
      </c>
    </row>
    <row r="2302" spans="2:3">
      <c r="B2302" s="172" t="s">
        <v>257</v>
      </c>
      <c r="C2302" t="s">
        <v>261</v>
      </c>
    </row>
    <row r="2303" spans="2:3">
      <c r="B2303" s="172" t="s">
        <v>257</v>
      </c>
      <c r="C2303" t="s">
        <v>259</v>
      </c>
    </row>
    <row r="2304" spans="2:3">
      <c r="B2304" s="172">
        <v>461</v>
      </c>
      <c r="C2304" t="s">
        <v>260</v>
      </c>
    </row>
    <row r="2305" spans="2:3">
      <c r="B2305" s="172">
        <v>462</v>
      </c>
      <c r="C2305" t="s">
        <v>261</v>
      </c>
    </row>
    <row r="2306" spans="2:3">
      <c r="B2306" s="172">
        <v>463</v>
      </c>
      <c r="C2306" t="s">
        <v>259</v>
      </c>
    </row>
    <row r="2307" spans="2:3" ht="15.75" thickBot="1">
      <c r="B2307" s="174" t="s">
        <v>257</v>
      </c>
      <c r="C2307" t="s">
        <v>260</v>
      </c>
    </row>
    <row r="2308" spans="2:3">
      <c r="B2308" s="172" t="s">
        <v>257</v>
      </c>
      <c r="C2308" t="s">
        <v>261</v>
      </c>
    </row>
    <row r="2309" spans="2:3">
      <c r="B2309" s="172" t="s">
        <v>257</v>
      </c>
      <c r="C2309" t="s">
        <v>259</v>
      </c>
    </row>
    <row r="2310" spans="2:3">
      <c r="B2310" s="172" t="s">
        <v>257</v>
      </c>
      <c r="C2310" t="s">
        <v>260</v>
      </c>
    </row>
    <row r="2311" spans="2:3">
      <c r="B2311" s="172">
        <v>464</v>
      </c>
      <c r="C2311" t="s">
        <v>261</v>
      </c>
    </row>
    <row r="2312" spans="2:3">
      <c r="B2312" s="172">
        <v>465</v>
      </c>
      <c r="C2312" t="s">
        <v>259</v>
      </c>
    </row>
    <row r="2313" spans="2:3">
      <c r="B2313" s="172">
        <v>466</v>
      </c>
      <c r="C2313" t="s">
        <v>260</v>
      </c>
    </row>
    <row r="2314" spans="2:3" ht="15.75" thickBot="1">
      <c r="B2314" s="174" t="s">
        <v>257</v>
      </c>
      <c r="C2314" t="s">
        <v>261</v>
      </c>
    </row>
    <row r="2315" spans="2:3">
      <c r="B2315" s="172" t="s">
        <v>257</v>
      </c>
      <c r="C2315" t="s">
        <v>259</v>
      </c>
    </row>
    <row r="2316" spans="2:3">
      <c r="B2316" s="172" t="s">
        <v>257</v>
      </c>
      <c r="C2316" t="s">
        <v>260</v>
      </c>
    </row>
    <row r="2317" spans="2:3">
      <c r="B2317" s="172" t="s">
        <v>257</v>
      </c>
      <c r="C2317" t="s">
        <v>261</v>
      </c>
    </row>
    <row r="2318" spans="2:3">
      <c r="B2318" s="172">
        <v>467</v>
      </c>
      <c r="C2318" t="s">
        <v>259</v>
      </c>
    </row>
    <row r="2319" spans="2:3">
      <c r="B2319" s="172">
        <v>468</v>
      </c>
      <c r="C2319" t="s">
        <v>260</v>
      </c>
    </row>
    <row r="2320" spans="2:3">
      <c r="B2320" s="172">
        <v>469</v>
      </c>
      <c r="C2320" t="s">
        <v>261</v>
      </c>
    </row>
    <row r="2321" spans="2:3" ht="15.75" thickBot="1">
      <c r="B2321" s="174" t="s">
        <v>257</v>
      </c>
      <c r="C2321" t="s">
        <v>259</v>
      </c>
    </row>
    <row r="2322" spans="2:3">
      <c r="B2322" s="172" t="s">
        <v>257</v>
      </c>
      <c r="C2322" t="s">
        <v>260</v>
      </c>
    </row>
    <row r="2323" spans="2:3">
      <c r="B2323" s="172" t="s">
        <v>257</v>
      </c>
      <c r="C2323" t="s">
        <v>261</v>
      </c>
    </row>
    <row r="2324" spans="2:3">
      <c r="B2324" s="172" t="s">
        <v>257</v>
      </c>
      <c r="C2324" t="s">
        <v>259</v>
      </c>
    </row>
    <row r="2325" spans="2:3">
      <c r="B2325" s="172">
        <v>470</v>
      </c>
      <c r="C2325" t="s">
        <v>260</v>
      </c>
    </row>
    <row r="2326" spans="2:3">
      <c r="B2326" s="172">
        <v>471</v>
      </c>
      <c r="C2326" t="s">
        <v>261</v>
      </c>
    </row>
    <row r="2327" spans="2:3">
      <c r="B2327" s="172">
        <v>472</v>
      </c>
      <c r="C2327" t="s">
        <v>259</v>
      </c>
    </row>
    <row r="2328" spans="2:3" ht="15.75" thickBot="1">
      <c r="B2328" s="174" t="s">
        <v>257</v>
      </c>
      <c r="C2328" t="s">
        <v>260</v>
      </c>
    </row>
    <row r="2329" spans="2:3">
      <c r="B2329" s="172" t="s">
        <v>257</v>
      </c>
      <c r="C2329" t="s">
        <v>261</v>
      </c>
    </row>
    <row r="2330" spans="2:3">
      <c r="B2330" s="172" t="s">
        <v>257</v>
      </c>
      <c r="C2330" t="s">
        <v>259</v>
      </c>
    </row>
    <row r="2331" spans="2:3">
      <c r="B2331" s="172" t="s">
        <v>257</v>
      </c>
      <c r="C2331" t="s">
        <v>260</v>
      </c>
    </row>
    <row r="2332" spans="2:3">
      <c r="B2332" s="172">
        <v>473</v>
      </c>
      <c r="C2332" t="s">
        <v>261</v>
      </c>
    </row>
    <row r="2333" spans="2:3">
      <c r="B2333" s="172">
        <v>474</v>
      </c>
      <c r="C2333" t="s">
        <v>259</v>
      </c>
    </row>
    <row r="2334" spans="2:3">
      <c r="B2334" s="172">
        <v>475</v>
      </c>
      <c r="C2334" t="s">
        <v>260</v>
      </c>
    </row>
    <row r="2335" spans="2:3" ht="15.75" thickBot="1">
      <c r="B2335" s="174" t="s">
        <v>257</v>
      </c>
      <c r="C2335" t="s">
        <v>261</v>
      </c>
    </row>
    <row r="2336" spans="2:3">
      <c r="B2336" s="172" t="s">
        <v>257</v>
      </c>
      <c r="C2336" t="s">
        <v>259</v>
      </c>
    </row>
    <row r="2337" spans="2:3">
      <c r="B2337" s="172" t="s">
        <v>257</v>
      </c>
      <c r="C2337" t="s">
        <v>260</v>
      </c>
    </row>
    <row r="2338" spans="2:3">
      <c r="B2338" s="172" t="s">
        <v>257</v>
      </c>
      <c r="C2338" t="s">
        <v>261</v>
      </c>
    </row>
    <row r="2339" spans="2:3">
      <c r="B2339" s="172">
        <v>476</v>
      </c>
      <c r="C2339" t="s">
        <v>259</v>
      </c>
    </row>
    <row r="2340" spans="2:3">
      <c r="B2340" s="172">
        <v>477</v>
      </c>
      <c r="C2340" t="s">
        <v>260</v>
      </c>
    </row>
    <row r="2341" spans="2:3">
      <c r="B2341" s="172">
        <v>478</v>
      </c>
      <c r="C2341" t="s">
        <v>261</v>
      </c>
    </row>
    <row r="2342" spans="2:3" ht="15.75" thickBot="1">
      <c r="B2342" s="174" t="s">
        <v>257</v>
      </c>
      <c r="C2342" t="s">
        <v>259</v>
      </c>
    </row>
    <row r="2343" spans="2:3">
      <c r="B2343" s="172" t="s">
        <v>257</v>
      </c>
      <c r="C2343" t="s">
        <v>260</v>
      </c>
    </row>
    <row r="2344" spans="2:3">
      <c r="B2344" s="172" t="s">
        <v>257</v>
      </c>
      <c r="C2344" t="s">
        <v>261</v>
      </c>
    </row>
    <row r="2345" spans="2:3">
      <c r="B2345" s="172" t="s">
        <v>257</v>
      </c>
      <c r="C2345" t="s">
        <v>259</v>
      </c>
    </row>
    <row r="2346" spans="2:3">
      <c r="B2346" s="172">
        <v>479</v>
      </c>
      <c r="C2346" t="s">
        <v>260</v>
      </c>
    </row>
    <row r="2347" spans="2:3">
      <c r="B2347" s="172">
        <v>480</v>
      </c>
      <c r="C2347" t="s">
        <v>261</v>
      </c>
    </row>
    <row r="2348" spans="2:3">
      <c r="B2348" s="172">
        <v>481</v>
      </c>
      <c r="C2348" t="s">
        <v>259</v>
      </c>
    </row>
    <row r="2349" spans="2:3" ht="15.75" thickBot="1">
      <c r="B2349" s="174" t="s">
        <v>257</v>
      </c>
      <c r="C2349" t="s">
        <v>260</v>
      </c>
    </row>
    <row r="2350" spans="2:3">
      <c r="B2350" s="172" t="s">
        <v>257</v>
      </c>
      <c r="C2350" t="s">
        <v>261</v>
      </c>
    </row>
    <row r="2351" spans="2:3">
      <c r="B2351" s="172" t="s">
        <v>257</v>
      </c>
      <c r="C2351" t="s">
        <v>259</v>
      </c>
    </row>
    <row r="2352" spans="2:3">
      <c r="B2352" s="172" t="s">
        <v>257</v>
      </c>
      <c r="C2352" t="s">
        <v>260</v>
      </c>
    </row>
    <row r="2353" spans="2:3">
      <c r="B2353" s="172">
        <v>482</v>
      </c>
      <c r="C2353" t="s">
        <v>261</v>
      </c>
    </row>
    <row r="2354" spans="2:3">
      <c r="B2354" s="172">
        <v>483</v>
      </c>
      <c r="C2354" t="s">
        <v>259</v>
      </c>
    </row>
    <row r="2355" spans="2:3">
      <c r="B2355" s="172">
        <v>484</v>
      </c>
      <c r="C2355" t="s">
        <v>260</v>
      </c>
    </row>
    <row r="2356" spans="2:3" ht="15.75" thickBot="1">
      <c r="B2356" s="174" t="s">
        <v>257</v>
      </c>
      <c r="C2356" t="s">
        <v>261</v>
      </c>
    </row>
    <row r="2357" spans="2:3">
      <c r="B2357" s="172" t="s">
        <v>257</v>
      </c>
      <c r="C2357" t="s">
        <v>259</v>
      </c>
    </row>
    <row r="2358" spans="2:3">
      <c r="B2358" s="172" t="s">
        <v>257</v>
      </c>
      <c r="C2358" t="s">
        <v>260</v>
      </c>
    </row>
    <row r="2359" spans="2:3">
      <c r="B2359" s="172" t="s">
        <v>257</v>
      </c>
      <c r="C2359" t="s">
        <v>261</v>
      </c>
    </row>
    <row r="2360" spans="2:3">
      <c r="B2360" s="172">
        <v>485</v>
      </c>
      <c r="C2360" t="s">
        <v>259</v>
      </c>
    </row>
    <row r="2361" spans="2:3">
      <c r="B2361" s="172">
        <v>486</v>
      </c>
      <c r="C2361" t="s">
        <v>260</v>
      </c>
    </row>
    <row r="2362" spans="2:3">
      <c r="B2362" s="172">
        <v>487</v>
      </c>
      <c r="C2362" t="s">
        <v>261</v>
      </c>
    </row>
    <row r="2363" spans="2:3" ht="15.75" thickBot="1">
      <c r="B2363" s="174" t="s">
        <v>257</v>
      </c>
      <c r="C2363" t="s">
        <v>259</v>
      </c>
    </row>
    <row r="2364" spans="2:3">
      <c r="B2364" s="172" t="s">
        <v>257</v>
      </c>
      <c r="C2364" t="s">
        <v>260</v>
      </c>
    </row>
    <row r="2365" spans="2:3">
      <c r="B2365" s="172" t="s">
        <v>257</v>
      </c>
      <c r="C2365" t="s">
        <v>261</v>
      </c>
    </row>
    <row r="2366" spans="2:3">
      <c r="B2366" s="172" t="s">
        <v>257</v>
      </c>
      <c r="C2366" t="s">
        <v>259</v>
      </c>
    </row>
    <row r="2367" spans="2:3">
      <c r="B2367" s="172">
        <v>488</v>
      </c>
      <c r="C2367" t="s">
        <v>260</v>
      </c>
    </row>
    <row r="2368" spans="2:3">
      <c r="B2368" s="172">
        <v>489</v>
      </c>
      <c r="C2368" t="s">
        <v>261</v>
      </c>
    </row>
    <row r="2369" spans="2:3">
      <c r="B2369" s="172">
        <v>490</v>
      </c>
      <c r="C2369" t="s">
        <v>259</v>
      </c>
    </row>
    <row r="2370" spans="2:3" ht="15.75" thickBot="1">
      <c r="B2370" s="174" t="s">
        <v>257</v>
      </c>
      <c r="C2370" t="s">
        <v>260</v>
      </c>
    </row>
    <row r="2371" spans="2:3">
      <c r="B2371" s="172" t="s">
        <v>257</v>
      </c>
      <c r="C2371" t="s">
        <v>261</v>
      </c>
    </row>
    <row r="2372" spans="2:3">
      <c r="B2372" s="172" t="s">
        <v>257</v>
      </c>
      <c r="C2372" t="s">
        <v>259</v>
      </c>
    </row>
    <row r="2373" spans="2:3">
      <c r="B2373" s="172" t="s">
        <v>257</v>
      </c>
      <c r="C2373" t="s">
        <v>260</v>
      </c>
    </row>
    <row r="2374" spans="2:3">
      <c r="B2374" s="172">
        <v>491</v>
      </c>
      <c r="C2374" t="s">
        <v>261</v>
      </c>
    </row>
    <row r="2375" spans="2:3">
      <c r="B2375" s="172">
        <v>492</v>
      </c>
      <c r="C2375" t="s">
        <v>259</v>
      </c>
    </row>
    <row r="2376" spans="2:3">
      <c r="B2376" s="172">
        <v>493</v>
      </c>
      <c r="C2376" t="s">
        <v>260</v>
      </c>
    </row>
    <row r="2377" spans="2:3" ht="15.75" thickBot="1">
      <c r="B2377" s="174" t="s">
        <v>257</v>
      </c>
      <c r="C2377" t="s">
        <v>261</v>
      </c>
    </row>
    <row r="2378" spans="2:3">
      <c r="B2378" s="172" t="s">
        <v>257</v>
      </c>
      <c r="C2378" t="s">
        <v>259</v>
      </c>
    </row>
    <row r="2379" spans="2:3">
      <c r="B2379" s="172" t="s">
        <v>257</v>
      </c>
      <c r="C2379" t="s">
        <v>260</v>
      </c>
    </row>
    <row r="2380" spans="2:3">
      <c r="B2380" s="172" t="s">
        <v>257</v>
      </c>
      <c r="C2380" t="s">
        <v>261</v>
      </c>
    </row>
    <row r="2381" spans="2:3">
      <c r="B2381" s="172">
        <v>494</v>
      </c>
      <c r="C2381" t="s">
        <v>259</v>
      </c>
    </row>
    <row r="2382" spans="2:3">
      <c r="B2382" s="172">
        <v>495</v>
      </c>
      <c r="C2382" t="s">
        <v>260</v>
      </c>
    </row>
    <row r="2383" spans="2:3">
      <c r="B2383" s="172">
        <v>496</v>
      </c>
      <c r="C2383" t="s">
        <v>261</v>
      </c>
    </row>
    <row r="2384" spans="2:3" ht="15.75" thickBot="1">
      <c r="B2384" s="174" t="s">
        <v>257</v>
      </c>
      <c r="C2384" t="s">
        <v>259</v>
      </c>
    </row>
    <row r="2385" spans="2:3">
      <c r="B2385" s="172" t="s">
        <v>257</v>
      </c>
      <c r="C2385" t="s">
        <v>260</v>
      </c>
    </row>
    <row r="2386" spans="2:3">
      <c r="B2386" s="172" t="s">
        <v>257</v>
      </c>
      <c r="C2386" t="s">
        <v>261</v>
      </c>
    </row>
    <row r="2387" spans="2:3">
      <c r="B2387" s="172" t="s">
        <v>257</v>
      </c>
      <c r="C2387" t="s">
        <v>259</v>
      </c>
    </row>
    <row r="2388" spans="2:3">
      <c r="B2388" s="172">
        <v>497</v>
      </c>
      <c r="C2388" t="s">
        <v>260</v>
      </c>
    </row>
    <row r="2389" spans="2:3">
      <c r="B2389" s="172">
        <v>498</v>
      </c>
      <c r="C2389" t="s">
        <v>261</v>
      </c>
    </row>
    <row r="2390" spans="2:3">
      <c r="B2390" s="172">
        <v>499</v>
      </c>
      <c r="C2390" t="s">
        <v>259</v>
      </c>
    </row>
    <row r="2391" spans="2:3" ht="15.75" thickBot="1">
      <c r="B2391" s="174" t="s">
        <v>257</v>
      </c>
      <c r="C2391" t="s">
        <v>260</v>
      </c>
    </row>
    <row r="2392" spans="2:3">
      <c r="B2392" s="172" t="s">
        <v>257</v>
      </c>
      <c r="C2392" t="s">
        <v>261</v>
      </c>
    </row>
    <row r="2393" spans="2:3">
      <c r="B2393" s="172" t="s">
        <v>257</v>
      </c>
      <c r="C2393" t="s">
        <v>259</v>
      </c>
    </row>
    <row r="2394" spans="2:3">
      <c r="B2394" s="172" t="s">
        <v>257</v>
      </c>
      <c r="C2394" t="s">
        <v>260</v>
      </c>
    </row>
    <row r="2395" spans="2:3">
      <c r="B2395" s="172">
        <v>500</v>
      </c>
      <c r="C2395" t="s">
        <v>261</v>
      </c>
    </row>
    <row r="2396" spans="2:3">
      <c r="B2396" s="172">
        <v>501</v>
      </c>
      <c r="C2396" t="s">
        <v>259</v>
      </c>
    </row>
    <row r="2397" spans="2:3">
      <c r="B2397" s="172">
        <v>502</v>
      </c>
      <c r="C2397" t="s">
        <v>260</v>
      </c>
    </row>
    <row r="2398" spans="2:3" ht="15.75" thickBot="1">
      <c r="B2398" s="174" t="s">
        <v>257</v>
      </c>
      <c r="C2398" t="s">
        <v>261</v>
      </c>
    </row>
    <row r="2399" spans="2:3">
      <c r="B2399" s="172" t="s">
        <v>257</v>
      </c>
      <c r="C2399" t="s">
        <v>259</v>
      </c>
    </row>
    <row r="2400" spans="2:3">
      <c r="B2400" s="172" t="s">
        <v>257</v>
      </c>
      <c r="C2400" t="s">
        <v>260</v>
      </c>
    </row>
    <row r="2401" spans="2:3">
      <c r="B2401" s="172" t="s">
        <v>257</v>
      </c>
      <c r="C2401" t="s">
        <v>261</v>
      </c>
    </row>
    <row r="2402" spans="2:3">
      <c r="B2402" s="172">
        <v>503</v>
      </c>
      <c r="C2402" t="s">
        <v>259</v>
      </c>
    </row>
  </sheetData>
  <mergeCells count="10">
    <mergeCell ref="A4:A63"/>
    <mergeCell ref="D4:K4"/>
    <mergeCell ref="D7:H7"/>
    <mergeCell ref="E20:F20"/>
    <mergeCell ref="D10:K10"/>
    <mergeCell ref="D13:K13"/>
    <mergeCell ref="E14:F14"/>
    <mergeCell ref="D16:K16"/>
    <mergeCell ref="E17:F17"/>
    <mergeCell ref="D19:K19"/>
  </mergeCells>
  <conditionalFormatting sqref="B4:B1229">
    <cfRule type="cellIs" dxfId="20" priority="3" operator="equal">
      <formula>"marmotte"</formula>
    </cfRule>
    <cfRule type="cellIs" dxfId="19" priority="4" operator="greaterThan">
      <formula>0</formula>
    </cfRule>
  </conditionalFormatting>
  <conditionalFormatting sqref="B1230:B2402">
    <cfRule type="cellIs" dxfId="18" priority="1" operator="equal">
      <formula>"marmotte"</formula>
    </cfRule>
    <cfRule type="cellIs" dxfId="17" priority="2" operator="greaterThan">
      <formula>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I39"/>
  <sheetViews>
    <sheetView workbookViewId="0">
      <selection activeCell="A15" sqref="A15"/>
    </sheetView>
  </sheetViews>
  <sheetFormatPr baseColWidth="10" defaultRowHeight="12.75"/>
  <cols>
    <col min="1" max="1" width="13.5703125" style="176" customWidth="1"/>
    <col min="2" max="2" width="22.5703125" style="176" customWidth="1"/>
    <col min="3" max="3" width="20" style="176" customWidth="1"/>
    <col min="4" max="4" width="6" style="176" customWidth="1"/>
    <col min="5" max="5" width="18.5703125" style="176" customWidth="1"/>
    <col min="6" max="6" width="7" style="176" customWidth="1"/>
    <col min="7" max="16384" width="11.42578125" style="176"/>
  </cols>
  <sheetData>
    <row r="1" spans="1:7" ht="19.5" thickTop="1" thickBot="1">
      <c r="A1" s="655" t="s">
        <v>272</v>
      </c>
      <c r="B1" s="656"/>
      <c r="C1" s="656"/>
      <c r="D1" s="656"/>
      <c r="E1" s="657"/>
    </row>
    <row r="2" spans="1:7" ht="13.5" customHeight="1" thickTop="1"/>
    <row r="3" spans="1:7" ht="13.5" customHeight="1" thickBot="1">
      <c r="A3" s="176" t="s">
        <v>373</v>
      </c>
      <c r="C3" s="176" t="s">
        <v>374</v>
      </c>
      <c r="D3" t="s">
        <v>328</v>
      </c>
    </row>
    <row r="4" spans="1:7" ht="18.75" thickTop="1">
      <c r="C4" s="176" t="s">
        <v>370</v>
      </c>
      <c r="D4" s="177"/>
      <c r="E4" s="178"/>
      <c r="F4" s="179"/>
    </row>
    <row r="5" spans="1:7" ht="16.5">
      <c r="C5" s="176" t="s">
        <v>371</v>
      </c>
      <c r="D5" s="180"/>
      <c r="E5" s="181"/>
      <c r="F5" s="179"/>
    </row>
    <row r="6" spans="1:7" ht="17.25" thickBot="1">
      <c r="C6" s="182" t="s">
        <v>372</v>
      </c>
      <c r="D6" s="183"/>
      <c r="E6" s="184"/>
      <c r="F6" s="185"/>
      <c r="G6" s="182"/>
    </row>
    <row r="7" spans="1:7" ht="16.5" thickTop="1">
      <c r="C7" s="182"/>
      <c r="E7" s="185"/>
      <c r="F7" s="186"/>
      <c r="G7" s="182"/>
    </row>
    <row r="8" spans="1:7" ht="18" thickBot="1">
      <c r="A8" s="187" t="s">
        <v>274</v>
      </c>
      <c r="B8" s="188"/>
      <c r="C8" s="189" t="s">
        <v>275</v>
      </c>
      <c r="E8" s="185"/>
      <c r="F8" s="186"/>
      <c r="G8" s="182"/>
    </row>
    <row r="9" spans="1:7" ht="18" thickBot="1">
      <c r="A9" s="187" t="s">
        <v>276</v>
      </c>
      <c r="B9" s="188"/>
      <c r="C9" s="190"/>
      <c r="D9" s="191" t="s">
        <v>277</v>
      </c>
      <c r="E9" s="192"/>
      <c r="F9" s="186"/>
      <c r="G9" s="182"/>
    </row>
    <row r="10" spans="1:7" ht="17.25" thickBot="1">
      <c r="A10" s="193"/>
      <c r="B10" s="189"/>
      <c r="C10" s="194"/>
      <c r="D10" s="185"/>
      <c r="E10" s="185"/>
      <c r="F10" s="186"/>
      <c r="G10" s="182"/>
    </row>
    <row r="11" spans="1:7" s="182" customFormat="1" ht="17.25" thickBot="1">
      <c r="A11" s="195" t="s">
        <v>278</v>
      </c>
      <c r="B11" s="196"/>
      <c r="C11" s="190"/>
      <c r="D11" s="191" t="s">
        <v>279</v>
      </c>
      <c r="E11" s="192"/>
      <c r="F11" s="185"/>
    </row>
    <row r="12" spans="1:7" ht="17.25" thickBot="1">
      <c r="A12" s="193"/>
      <c r="B12" s="189"/>
      <c r="C12" s="194"/>
      <c r="D12" s="185"/>
      <c r="E12" s="185"/>
      <c r="F12" s="186"/>
      <c r="G12" s="182"/>
    </row>
    <row r="13" spans="1:7" s="182" customFormat="1" ht="17.25" thickBot="1">
      <c r="A13" s="195" t="s">
        <v>280</v>
      </c>
      <c r="B13" s="196"/>
      <c r="C13" s="190"/>
      <c r="D13" s="191" t="s">
        <v>281</v>
      </c>
      <c r="E13" s="197"/>
      <c r="F13" s="185"/>
    </row>
    <row r="14" spans="1:7" ht="15">
      <c r="D14" s="179"/>
      <c r="E14" s="179"/>
      <c r="F14" s="179"/>
    </row>
    <row r="15" spans="1:7" ht="13.5" thickBot="1"/>
    <row r="16" spans="1:7" ht="15.75" thickBot="1">
      <c r="A16" s="198" t="s">
        <v>282</v>
      </c>
      <c r="B16" s="199" t="s">
        <v>283</v>
      </c>
      <c r="C16" s="198" t="s">
        <v>284</v>
      </c>
      <c r="D16" s="198" t="s">
        <v>285</v>
      </c>
      <c r="E16" s="200" t="s">
        <v>286</v>
      </c>
    </row>
    <row r="17" spans="1:9" ht="19.5" thickBot="1">
      <c r="A17" s="201">
        <v>123</v>
      </c>
      <c r="B17" s="202"/>
      <c r="C17" s="202"/>
      <c r="D17" s="203">
        <v>5</v>
      </c>
      <c r="E17" s="204"/>
      <c r="F17" s="205" t="s">
        <v>287</v>
      </c>
    </row>
    <row r="18" spans="1:9" ht="19.5" thickBot="1">
      <c r="A18" s="201">
        <v>125</v>
      </c>
      <c r="B18" s="202"/>
      <c r="C18" s="202"/>
      <c r="D18" s="203">
        <v>4</v>
      </c>
      <c r="E18" s="204"/>
      <c r="F18" s="205" t="s">
        <v>288</v>
      </c>
    </row>
    <row r="19" spans="1:9" ht="15.75" thickBot="1">
      <c r="A19" s="201">
        <v>127</v>
      </c>
      <c r="B19" s="202"/>
      <c r="C19" s="202"/>
      <c r="D19" s="203">
        <v>2</v>
      </c>
      <c r="E19" s="204"/>
      <c r="F19" s="206"/>
      <c r="I19" s="207">
        <v>123</v>
      </c>
    </row>
    <row r="20" spans="1:9" ht="15.75" thickBot="1">
      <c r="A20" s="201">
        <v>129</v>
      </c>
      <c r="B20" s="202"/>
      <c r="C20" s="202"/>
      <c r="D20" s="203">
        <v>3</v>
      </c>
      <c r="E20" s="204"/>
      <c r="F20" s="206"/>
      <c r="I20" s="207">
        <v>125</v>
      </c>
    </row>
    <row r="21" spans="1:9" ht="15.75" thickBot="1">
      <c r="A21" s="201">
        <v>131</v>
      </c>
      <c r="B21" s="202"/>
      <c r="C21" s="202"/>
      <c r="D21" s="203">
        <v>2</v>
      </c>
      <c r="E21" s="204"/>
      <c r="F21" s="179"/>
      <c r="I21" s="207">
        <v>127</v>
      </c>
    </row>
    <row r="22" spans="1:9" ht="15.75" thickBot="1">
      <c r="I22" s="207">
        <v>129</v>
      </c>
    </row>
    <row r="23" spans="1:9" ht="16.5" thickBot="1">
      <c r="C23" s="208" t="s">
        <v>289</v>
      </c>
      <c r="D23" s="209"/>
      <c r="E23" s="204"/>
      <c r="I23" s="207">
        <v>131</v>
      </c>
    </row>
    <row r="24" spans="1:9" ht="16.5" thickBot="1">
      <c r="C24" s="208" t="s">
        <v>58</v>
      </c>
      <c r="D24" s="210">
        <v>0.2</v>
      </c>
      <c r="E24" s="211"/>
    </row>
    <row r="25" spans="1:9" ht="16.5" thickBot="1">
      <c r="C25" s="208" t="s">
        <v>59</v>
      </c>
      <c r="D25" s="209"/>
      <c r="E25" s="204"/>
      <c r="F25" s="206"/>
    </row>
    <row r="26" spans="1:9" ht="15.75" thickBot="1">
      <c r="A26" s="179"/>
      <c r="B26" s="179"/>
      <c r="C26" s="179"/>
    </row>
    <row r="27" spans="1:9" ht="17.25" thickBot="1">
      <c r="A27" s="212"/>
      <c r="C27" s="213" t="s">
        <v>290</v>
      </c>
      <c r="D27" s="214"/>
      <c r="E27" s="190"/>
      <c r="F27" s="191" t="s">
        <v>291</v>
      </c>
    </row>
    <row r="28" spans="1:9" ht="15">
      <c r="A28" s="179"/>
      <c r="B28" s="179"/>
      <c r="C28" s="179"/>
      <c r="D28" s="179"/>
      <c r="E28" s="179"/>
      <c r="F28" s="179"/>
    </row>
    <row r="30" spans="1:9" ht="15.75">
      <c r="A30" s="658" t="s">
        <v>292</v>
      </c>
      <c r="B30" s="658"/>
      <c r="C30" s="658"/>
      <c r="D30" s="658"/>
      <c r="E30" s="658"/>
    </row>
    <row r="31" spans="1:9" ht="14.25">
      <c r="A31" s="215" t="s">
        <v>293</v>
      </c>
      <c r="B31" s="215"/>
      <c r="C31" s="215"/>
      <c r="D31" s="216"/>
      <c r="E31" s="216"/>
    </row>
    <row r="32" spans="1:9" ht="15">
      <c r="A32" s="207">
        <v>123</v>
      </c>
      <c r="B32" s="215"/>
      <c r="C32" s="215"/>
      <c r="D32" s="216"/>
      <c r="E32" s="216"/>
    </row>
    <row r="33" spans="1:5" ht="15">
      <c r="A33" s="207">
        <v>125</v>
      </c>
      <c r="B33" s="215"/>
      <c r="C33" s="215"/>
      <c r="D33" s="216"/>
      <c r="E33" s="216"/>
    </row>
    <row r="34" spans="1:5" ht="15">
      <c r="A34" s="207">
        <v>127</v>
      </c>
      <c r="B34" s="215"/>
      <c r="C34" s="215"/>
      <c r="D34" s="216"/>
      <c r="E34" s="216"/>
    </row>
    <row r="35" spans="1:5" ht="15">
      <c r="A35" s="207">
        <v>129</v>
      </c>
      <c r="B35" s="215"/>
      <c r="C35" s="215"/>
      <c r="D35" s="216"/>
      <c r="E35" s="216"/>
    </row>
    <row r="36" spans="1:5" ht="15">
      <c r="A36" s="207">
        <v>131</v>
      </c>
      <c r="B36" s="215"/>
      <c r="C36" s="215"/>
      <c r="D36" s="216"/>
      <c r="E36" s="216"/>
    </row>
    <row r="37" spans="1:5">
      <c r="A37" s="216"/>
      <c r="B37" s="216"/>
      <c r="C37" s="216"/>
      <c r="D37" s="216"/>
      <c r="E37" s="216"/>
    </row>
    <row r="38" spans="1:5" ht="15.75">
      <c r="A38" s="217" t="s">
        <v>294</v>
      </c>
      <c r="B38" s="216"/>
      <c r="C38" s="216"/>
      <c r="D38" s="216"/>
      <c r="E38" s="216"/>
    </row>
    <row r="39" spans="1:5">
      <c r="A39" s="216" t="s">
        <v>295</v>
      </c>
      <c r="B39" s="216"/>
      <c r="C39" s="216"/>
      <c r="D39" s="216"/>
      <c r="E39" s="216"/>
    </row>
  </sheetData>
  <mergeCells count="2">
    <mergeCell ref="A1:E1"/>
    <mergeCell ref="A30:E3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36"/>
  <sheetViews>
    <sheetView zoomScaleNormal="100" workbookViewId="0">
      <selection activeCell="H18" sqref="H18"/>
    </sheetView>
  </sheetViews>
  <sheetFormatPr baseColWidth="10" defaultRowHeight="15"/>
  <cols>
    <col min="1" max="1" width="14.140625" customWidth="1"/>
    <col min="2" max="2" width="17.42578125" bestFit="1" customWidth="1"/>
    <col min="3" max="3" width="14.28515625" bestFit="1" customWidth="1"/>
    <col min="5" max="5" width="13.140625" bestFit="1" customWidth="1"/>
  </cols>
  <sheetData>
    <row r="1" spans="1:5">
      <c r="A1" s="82" t="s">
        <v>296</v>
      </c>
      <c r="B1" s="82" t="s">
        <v>297</v>
      </c>
      <c r="C1" s="82" t="s">
        <v>298</v>
      </c>
    </row>
    <row r="2" spans="1:5">
      <c r="A2" s="218">
        <v>123</v>
      </c>
      <c r="B2" s="218" t="s">
        <v>299</v>
      </c>
      <c r="C2" s="218">
        <v>2.5</v>
      </c>
    </row>
    <row r="3" spans="1:5">
      <c r="A3" s="218">
        <v>124</v>
      </c>
      <c r="B3" s="218" t="s">
        <v>300</v>
      </c>
      <c r="C3" s="218">
        <v>5</v>
      </c>
    </row>
    <row r="4" spans="1:5">
      <c r="A4" s="218">
        <v>125</v>
      </c>
      <c r="B4" s="218" t="s">
        <v>301</v>
      </c>
      <c r="C4" s="218">
        <v>15</v>
      </c>
    </row>
    <row r="5" spans="1:5">
      <c r="A5" s="218">
        <v>126</v>
      </c>
      <c r="B5" s="218" t="s">
        <v>302</v>
      </c>
      <c r="C5" s="218">
        <v>23</v>
      </c>
    </row>
    <row r="6" spans="1:5">
      <c r="A6" s="218">
        <v>127</v>
      </c>
      <c r="B6" s="218" t="s">
        <v>303</v>
      </c>
      <c r="C6" s="218">
        <v>12</v>
      </c>
    </row>
    <row r="7" spans="1:5">
      <c r="A7" s="218">
        <v>128</v>
      </c>
      <c r="B7" s="218" t="s">
        <v>304</v>
      </c>
      <c r="C7" s="218">
        <v>2</v>
      </c>
    </row>
    <row r="8" spans="1:5">
      <c r="A8" s="218">
        <v>129</v>
      </c>
      <c r="B8" s="218" t="s">
        <v>305</v>
      </c>
      <c r="C8" s="218">
        <v>3.5</v>
      </c>
    </row>
    <row r="9" spans="1:5">
      <c r="A9" s="218">
        <v>130</v>
      </c>
      <c r="B9" s="218" t="s">
        <v>306</v>
      </c>
      <c r="C9" s="218">
        <v>12.5</v>
      </c>
    </row>
    <row r="10" spans="1:5">
      <c r="A10" s="218">
        <v>131</v>
      </c>
      <c r="B10" s="218" t="s">
        <v>307</v>
      </c>
      <c r="C10" s="218">
        <v>150</v>
      </c>
    </row>
    <row r="14" spans="1:5">
      <c r="A14" t="s">
        <v>308</v>
      </c>
      <c r="B14" t="s">
        <v>310</v>
      </c>
      <c r="C14" t="s">
        <v>311</v>
      </c>
      <c r="D14" t="s">
        <v>312</v>
      </c>
      <c r="E14" t="s">
        <v>313</v>
      </c>
    </row>
    <row r="15" spans="1:5">
      <c r="A15" t="s">
        <v>309</v>
      </c>
      <c r="B15" t="s">
        <v>273</v>
      </c>
      <c r="C15" t="s">
        <v>314</v>
      </c>
      <c r="D15">
        <v>34000</v>
      </c>
      <c r="E15" t="s">
        <v>315</v>
      </c>
    </row>
    <row r="16" spans="1:5">
      <c r="A16" t="s">
        <v>316</v>
      </c>
      <c r="B16" t="s">
        <v>337</v>
      </c>
      <c r="C16" t="s">
        <v>358</v>
      </c>
      <c r="D16">
        <v>11000</v>
      </c>
      <c r="E16" t="s">
        <v>359</v>
      </c>
    </row>
    <row r="17" spans="1:5">
      <c r="A17" t="s">
        <v>317</v>
      </c>
      <c r="B17" t="s">
        <v>338</v>
      </c>
      <c r="C17" t="s">
        <v>360</v>
      </c>
      <c r="D17">
        <v>34000</v>
      </c>
      <c r="E17" t="s">
        <v>315</v>
      </c>
    </row>
    <row r="18" spans="1:5">
      <c r="A18" t="s">
        <v>318</v>
      </c>
      <c r="B18" t="s">
        <v>339</v>
      </c>
      <c r="C18" t="s">
        <v>358</v>
      </c>
      <c r="D18">
        <v>11000</v>
      </c>
      <c r="E18" t="s">
        <v>359</v>
      </c>
    </row>
    <row r="19" spans="1:5">
      <c r="A19" t="s">
        <v>319</v>
      </c>
      <c r="B19" t="s">
        <v>340</v>
      </c>
      <c r="C19" t="s">
        <v>361</v>
      </c>
      <c r="D19">
        <v>34000</v>
      </c>
      <c r="E19" t="s">
        <v>315</v>
      </c>
    </row>
    <row r="20" spans="1:5">
      <c r="A20" t="s">
        <v>320</v>
      </c>
      <c r="B20" t="s">
        <v>341</v>
      </c>
      <c r="C20" t="s">
        <v>358</v>
      </c>
      <c r="D20">
        <v>11000</v>
      </c>
      <c r="E20" t="s">
        <v>359</v>
      </c>
    </row>
    <row r="21" spans="1:5">
      <c r="A21" t="s">
        <v>321</v>
      </c>
      <c r="B21" t="s">
        <v>342</v>
      </c>
      <c r="C21" t="s">
        <v>362</v>
      </c>
      <c r="D21">
        <v>34000</v>
      </c>
      <c r="E21" t="s">
        <v>315</v>
      </c>
    </row>
    <row r="22" spans="1:5">
      <c r="A22" t="s">
        <v>322</v>
      </c>
      <c r="B22" t="s">
        <v>343</v>
      </c>
      <c r="C22" t="s">
        <v>358</v>
      </c>
      <c r="D22">
        <v>11000</v>
      </c>
      <c r="E22" t="s">
        <v>359</v>
      </c>
    </row>
    <row r="23" spans="1:5">
      <c r="A23" t="s">
        <v>323</v>
      </c>
      <c r="B23" t="s">
        <v>344</v>
      </c>
      <c r="C23" t="s">
        <v>363</v>
      </c>
      <c r="D23">
        <v>34000</v>
      </c>
      <c r="E23" t="s">
        <v>315</v>
      </c>
    </row>
    <row r="24" spans="1:5">
      <c r="A24" t="s">
        <v>324</v>
      </c>
      <c r="B24" t="s">
        <v>345</v>
      </c>
      <c r="C24" t="s">
        <v>358</v>
      </c>
      <c r="D24">
        <v>11000</v>
      </c>
      <c r="E24" t="s">
        <v>359</v>
      </c>
    </row>
    <row r="25" spans="1:5">
      <c r="A25" t="s">
        <v>325</v>
      </c>
      <c r="B25" t="s">
        <v>346</v>
      </c>
      <c r="C25" t="s">
        <v>364</v>
      </c>
      <c r="D25">
        <v>34000</v>
      </c>
      <c r="E25" t="s">
        <v>315</v>
      </c>
    </row>
    <row r="26" spans="1:5">
      <c r="A26" t="s">
        <v>326</v>
      </c>
      <c r="B26" t="s">
        <v>347</v>
      </c>
      <c r="C26" t="s">
        <v>358</v>
      </c>
      <c r="D26">
        <v>11000</v>
      </c>
      <c r="E26" t="s">
        <v>359</v>
      </c>
    </row>
    <row r="27" spans="1:5">
      <c r="A27" t="s">
        <v>327</v>
      </c>
      <c r="B27" t="s">
        <v>348</v>
      </c>
      <c r="C27" t="s">
        <v>365</v>
      </c>
      <c r="D27">
        <v>34000</v>
      </c>
      <c r="E27" t="s">
        <v>315</v>
      </c>
    </row>
    <row r="28" spans="1:5">
      <c r="A28" t="s">
        <v>328</v>
      </c>
      <c r="B28" t="s">
        <v>349</v>
      </c>
      <c r="C28" t="s">
        <v>358</v>
      </c>
      <c r="D28">
        <v>11000</v>
      </c>
      <c r="E28" t="s">
        <v>359</v>
      </c>
    </row>
    <row r="29" spans="1:5">
      <c r="A29" t="s">
        <v>329</v>
      </c>
      <c r="B29" t="s">
        <v>350</v>
      </c>
      <c r="C29" t="s">
        <v>366</v>
      </c>
      <c r="D29">
        <v>34000</v>
      </c>
      <c r="E29" t="s">
        <v>315</v>
      </c>
    </row>
    <row r="30" spans="1:5">
      <c r="A30" t="s">
        <v>330</v>
      </c>
      <c r="B30" t="s">
        <v>351</v>
      </c>
      <c r="C30" t="s">
        <v>358</v>
      </c>
      <c r="D30">
        <v>11000</v>
      </c>
      <c r="E30" t="s">
        <v>359</v>
      </c>
    </row>
    <row r="31" spans="1:5">
      <c r="A31" t="s">
        <v>331</v>
      </c>
      <c r="B31" t="s">
        <v>352</v>
      </c>
      <c r="C31" t="s">
        <v>367</v>
      </c>
      <c r="D31">
        <v>34000</v>
      </c>
      <c r="E31" t="s">
        <v>315</v>
      </c>
    </row>
    <row r="32" spans="1:5">
      <c r="A32" t="s">
        <v>332</v>
      </c>
      <c r="B32" t="s">
        <v>353</v>
      </c>
      <c r="C32" t="s">
        <v>358</v>
      </c>
      <c r="D32">
        <v>11000</v>
      </c>
      <c r="E32" t="s">
        <v>359</v>
      </c>
    </row>
    <row r="33" spans="1:5">
      <c r="A33" t="s">
        <v>333</v>
      </c>
      <c r="B33" t="s">
        <v>354</v>
      </c>
      <c r="C33" t="s">
        <v>368</v>
      </c>
      <c r="D33">
        <v>34000</v>
      </c>
      <c r="E33" t="s">
        <v>315</v>
      </c>
    </row>
    <row r="34" spans="1:5">
      <c r="A34" t="s">
        <v>334</v>
      </c>
      <c r="B34" t="s">
        <v>355</v>
      </c>
      <c r="C34" t="s">
        <v>358</v>
      </c>
      <c r="D34">
        <v>11000</v>
      </c>
      <c r="E34" t="s">
        <v>359</v>
      </c>
    </row>
    <row r="35" spans="1:5">
      <c r="A35" t="s">
        <v>335</v>
      </c>
      <c r="B35" t="s">
        <v>356</v>
      </c>
      <c r="C35" t="s">
        <v>369</v>
      </c>
      <c r="D35">
        <v>34000</v>
      </c>
      <c r="E35" t="s">
        <v>315</v>
      </c>
    </row>
    <row r="36" spans="1:5">
      <c r="A36" t="s">
        <v>336</v>
      </c>
      <c r="B36" t="s">
        <v>357</v>
      </c>
      <c r="C36" t="s">
        <v>358</v>
      </c>
      <c r="D36">
        <v>11000</v>
      </c>
      <c r="E36" t="s">
        <v>359</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G8"/>
  <sheetViews>
    <sheetView workbookViewId="0">
      <selection activeCell="L43" sqref="L43"/>
    </sheetView>
  </sheetViews>
  <sheetFormatPr baseColWidth="10" defaultRowHeight="12.75"/>
  <cols>
    <col min="1" max="1" width="25.7109375" style="219" customWidth="1"/>
    <col min="2" max="7" width="10.140625" style="219" bestFit="1" customWidth="1"/>
    <col min="8" max="256" width="11.42578125" style="219"/>
    <col min="257" max="257" width="25.7109375" style="219" customWidth="1"/>
    <col min="258" max="263" width="10.140625" style="219" bestFit="1" customWidth="1"/>
    <col min="264" max="512" width="11.42578125" style="219"/>
    <col min="513" max="513" width="25.7109375" style="219" customWidth="1"/>
    <col min="514" max="519" width="10.140625" style="219" bestFit="1" customWidth="1"/>
    <col min="520" max="768" width="11.42578125" style="219"/>
    <col min="769" max="769" width="25.7109375" style="219" customWidth="1"/>
    <col min="770" max="775" width="10.140625" style="219" bestFit="1" customWidth="1"/>
    <col min="776" max="1024" width="11.42578125" style="219"/>
    <col min="1025" max="1025" width="25.7109375" style="219" customWidth="1"/>
    <col min="1026" max="1031" width="10.140625" style="219" bestFit="1" customWidth="1"/>
    <col min="1032" max="1280" width="11.42578125" style="219"/>
    <col min="1281" max="1281" width="25.7109375" style="219" customWidth="1"/>
    <col min="1282" max="1287" width="10.140625" style="219" bestFit="1" customWidth="1"/>
    <col min="1288" max="1536" width="11.42578125" style="219"/>
    <col min="1537" max="1537" width="25.7109375" style="219" customWidth="1"/>
    <col min="1538" max="1543" width="10.140625" style="219" bestFit="1" customWidth="1"/>
    <col min="1544" max="1792" width="11.42578125" style="219"/>
    <col min="1793" max="1793" width="25.7109375" style="219" customWidth="1"/>
    <col min="1794" max="1799" width="10.140625" style="219" bestFit="1" customWidth="1"/>
    <col min="1800" max="2048" width="11.42578125" style="219"/>
    <col min="2049" max="2049" width="25.7109375" style="219" customWidth="1"/>
    <col min="2050" max="2055" width="10.140625" style="219" bestFit="1" customWidth="1"/>
    <col min="2056" max="2304" width="11.42578125" style="219"/>
    <col min="2305" max="2305" width="25.7109375" style="219" customWidth="1"/>
    <col min="2306" max="2311" width="10.140625" style="219" bestFit="1" customWidth="1"/>
    <col min="2312" max="2560" width="11.42578125" style="219"/>
    <col min="2561" max="2561" width="25.7109375" style="219" customWidth="1"/>
    <col min="2562" max="2567" width="10.140625" style="219" bestFit="1" customWidth="1"/>
    <col min="2568" max="2816" width="11.42578125" style="219"/>
    <col min="2817" max="2817" width="25.7109375" style="219" customWidth="1"/>
    <col min="2818" max="2823" width="10.140625" style="219" bestFit="1" customWidth="1"/>
    <col min="2824" max="3072" width="11.42578125" style="219"/>
    <col min="3073" max="3073" width="25.7109375" style="219" customWidth="1"/>
    <col min="3074" max="3079" width="10.140625" style="219" bestFit="1" customWidth="1"/>
    <col min="3080" max="3328" width="11.42578125" style="219"/>
    <col min="3329" max="3329" width="25.7109375" style="219" customWidth="1"/>
    <col min="3330" max="3335" width="10.140625" style="219" bestFit="1" customWidth="1"/>
    <col min="3336" max="3584" width="11.42578125" style="219"/>
    <col min="3585" max="3585" width="25.7109375" style="219" customWidth="1"/>
    <col min="3586" max="3591" width="10.140625" style="219" bestFit="1" customWidth="1"/>
    <col min="3592" max="3840" width="11.42578125" style="219"/>
    <col min="3841" max="3841" width="25.7109375" style="219" customWidth="1"/>
    <col min="3842" max="3847" width="10.140625" style="219" bestFit="1" customWidth="1"/>
    <col min="3848" max="4096" width="11.42578125" style="219"/>
    <col min="4097" max="4097" width="25.7109375" style="219" customWidth="1"/>
    <col min="4098" max="4103" width="10.140625" style="219" bestFit="1" customWidth="1"/>
    <col min="4104" max="4352" width="11.42578125" style="219"/>
    <col min="4353" max="4353" width="25.7109375" style="219" customWidth="1"/>
    <col min="4354" max="4359" width="10.140625" style="219" bestFit="1" customWidth="1"/>
    <col min="4360" max="4608" width="11.42578125" style="219"/>
    <col min="4609" max="4609" width="25.7109375" style="219" customWidth="1"/>
    <col min="4610" max="4615" width="10.140625" style="219" bestFit="1" customWidth="1"/>
    <col min="4616" max="4864" width="11.42578125" style="219"/>
    <col min="4865" max="4865" width="25.7109375" style="219" customWidth="1"/>
    <col min="4866" max="4871" width="10.140625" style="219" bestFit="1" customWidth="1"/>
    <col min="4872" max="5120" width="11.42578125" style="219"/>
    <col min="5121" max="5121" width="25.7109375" style="219" customWidth="1"/>
    <col min="5122" max="5127" width="10.140625" style="219" bestFit="1" customWidth="1"/>
    <col min="5128" max="5376" width="11.42578125" style="219"/>
    <col min="5377" max="5377" width="25.7109375" style="219" customWidth="1"/>
    <col min="5378" max="5383" width="10.140625" style="219" bestFit="1" customWidth="1"/>
    <col min="5384" max="5632" width="11.42578125" style="219"/>
    <col min="5633" max="5633" width="25.7109375" style="219" customWidth="1"/>
    <col min="5634" max="5639" width="10.140625" style="219" bestFit="1" customWidth="1"/>
    <col min="5640" max="5888" width="11.42578125" style="219"/>
    <col min="5889" max="5889" width="25.7109375" style="219" customWidth="1"/>
    <col min="5890" max="5895" width="10.140625" style="219" bestFit="1" customWidth="1"/>
    <col min="5896" max="6144" width="11.42578125" style="219"/>
    <col min="6145" max="6145" width="25.7109375" style="219" customWidth="1"/>
    <col min="6146" max="6151" width="10.140625" style="219" bestFit="1" customWidth="1"/>
    <col min="6152" max="6400" width="11.42578125" style="219"/>
    <col min="6401" max="6401" width="25.7109375" style="219" customWidth="1"/>
    <col min="6402" max="6407" width="10.140625" style="219" bestFit="1" customWidth="1"/>
    <col min="6408" max="6656" width="11.42578125" style="219"/>
    <col min="6657" max="6657" width="25.7109375" style="219" customWidth="1"/>
    <col min="6658" max="6663" width="10.140625" style="219" bestFit="1" customWidth="1"/>
    <col min="6664" max="6912" width="11.42578125" style="219"/>
    <col min="6913" max="6913" width="25.7109375" style="219" customWidth="1"/>
    <col min="6914" max="6919" width="10.140625" style="219" bestFit="1" customWidth="1"/>
    <col min="6920" max="7168" width="11.42578125" style="219"/>
    <col min="7169" max="7169" width="25.7109375" style="219" customWidth="1"/>
    <col min="7170" max="7175" width="10.140625" style="219" bestFit="1" customWidth="1"/>
    <col min="7176" max="7424" width="11.42578125" style="219"/>
    <col min="7425" max="7425" width="25.7109375" style="219" customWidth="1"/>
    <col min="7426" max="7431" width="10.140625" style="219" bestFit="1" customWidth="1"/>
    <col min="7432" max="7680" width="11.42578125" style="219"/>
    <col min="7681" max="7681" width="25.7109375" style="219" customWidth="1"/>
    <col min="7682" max="7687" width="10.140625" style="219" bestFit="1" customWidth="1"/>
    <col min="7688" max="7936" width="11.42578125" style="219"/>
    <col min="7937" max="7937" width="25.7109375" style="219" customWidth="1"/>
    <col min="7938" max="7943" width="10.140625" style="219" bestFit="1" customWidth="1"/>
    <col min="7944" max="8192" width="11.42578125" style="219"/>
    <col min="8193" max="8193" width="25.7109375" style="219" customWidth="1"/>
    <col min="8194" max="8199" width="10.140625" style="219" bestFit="1" customWidth="1"/>
    <col min="8200" max="8448" width="11.42578125" style="219"/>
    <col min="8449" max="8449" width="25.7109375" style="219" customWidth="1"/>
    <col min="8450" max="8455" width="10.140625" style="219" bestFit="1" customWidth="1"/>
    <col min="8456" max="8704" width="11.42578125" style="219"/>
    <col min="8705" max="8705" width="25.7109375" style="219" customWidth="1"/>
    <col min="8706" max="8711" width="10.140625" style="219" bestFit="1" customWidth="1"/>
    <col min="8712" max="8960" width="11.42578125" style="219"/>
    <col min="8961" max="8961" width="25.7109375" style="219" customWidth="1"/>
    <col min="8962" max="8967" width="10.140625" style="219" bestFit="1" customWidth="1"/>
    <col min="8968" max="9216" width="11.42578125" style="219"/>
    <col min="9217" max="9217" width="25.7109375" style="219" customWidth="1"/>
    <col min="9218" max="9223" width="10.140625" style="219" bestFit="1" customWidth="1"/>
    <col min="9224" max="9472" width="11.42578125" style="219"/>
    <col min="9473" max="9473" width="25.7109375" style="219" customWidth="1"/>
    <col min="9474" max="9479" width="10.140625" style="219" bestFit="1" customWidth="1"/>
    <col min="9480" max="9728" width="11.42578125" style="219"/>
    <col min="9729" max="9729" width="25.7109375" style="219" customWidth="1"/>
    <col min="9730" max="9735" width="10.140625" style="219" bestFit="1" customWidth="1"/>
    <col min="9736" max="9984" width="11.42578125" style="219"/>
    <col min="9985" max="9985" width="25.7109375" style="219" customWidth="1"/>
    <col min="9986" max="9991" width="10.140625" style="219" bestFit="1" customWidth="1"/>
    <col min="9992" max="10240" width="11.42578125" style="219"/>
    <col min="10241" max="10241" width="25.7109375" style="219" customWidth="1"/>
    <col min="10242" max="10247" width="10.140625" style="219" bestFit="1" customWidth="1"/>
    <col min="10248" max="10496" width="11.42578125" style="219"/>
    <col min="10497" max="10497" width="25.7109375" style="219" customWidth="1"/>
    <col min="10498" max="10503" width="10.140625" style="219" bestFit="1" customWidth="1"/>
    <col min="10504" max="10752" width="11.42578125" style="219"/>
    <col min="10753" max="10753" width="25.7109375" style="219" customWidth="1"/>
    <col min="10754" max="10759" width="10.140625" style="219" bestFit="1" customWidth="1"/>
    <col min="10760" max="11008" width="11.42578125" style="219"/>
    <col min="11009" max="11009" width="25.7109375" style="219" customWidth="1"/>
    <col min="11010" max="11015" width="10.140625" style="219" bestFit="1" customWidth="1"/>
    <col min="11016" max="11264" width="11.42578125" style="219"/>
    <col min="11265" max="11265" width="25.7109375" style="219" customWidth="1"/>
    <col min="11266" max="11271" width="10.140625" style="219" bestFit="1" customWidth="1"/>
    <col min="11272" max="11520" width="11.42578125" style="219"/>
    <col min="11521" max="11521" width="25.7109375" style="219" customWidth="1"/>
    <col min="11522" max="11527" width="10.140625" style="219" bestFit="1" customWidth="1"/>
    <col min="11528" max="11776" width="11.42578125" style="219"/>
    <col min="11777" max="11777" width="25.7109375" style="219" customWidth="1"/>
    <col min="11778" max="11783" width="10.140625" style="219" bestFit="1" customWidth="1"/>
    <col min="11784" max="12032" width="11.42578125" style="219"/>
    <col min="12033" max="12033" width="25.7109375" style="219" customWidth="1"/>
    <col min="12034" max="12039" width="10.140625" style="219" bestFit="1" customWidth="1"/>
    <col min="12040" max="12288" width="11.42578125" style="219"/>
    <col min="12289" max="12289" width="25.7109375" style="219" customWidth="1"/>
    <col min="12290" max="12295" width="10.140625" style="219" bestFit="1" customWidth="1"/>
    <col min="12296" max="12544" width="11.42578125" style="219"/>
    <col min="12545" max="12545" width="25.7109375" style="219" customWidth="1"/>
    <col min="12546" max="12551" width="10.140625" style="219" bestFit="1" customWidth="1"/>
    <col min="12552" max="12800" width="11.42578125" style="219"/>
    <col min="12801" max="12801" width="25.7109375" style="219" customWidth="1"/>
    <col min="12802" max="12807" width="10.140625" style="219" bestFit="1" customWidth="1"/>
    <col min="12808" max="13056" width="11.42578125" style="219"/>
    <col min="13057" max="13057" width="25.7109375" style="219" customWidth="1"/>
    <col min="13058" max="13063" width="10.140625" style="219" bestFit="1" customWidth="1"/>
    <col min="13064" max="13312" width="11.42578125" style="219"/>
    <col min="13313" max="13313" width="25.7109375" style="219" customWidth="1"/>
    <col min="13314" max="13319" width="10.140625" style="219" bestFit="1" customWidth="1"/>
    <col min="13320" max="13568" width="11.42578125" style="219"/>
    <col min="13569" max="13569" width="25.7109375" style="219" customWidth="1"/>
    <col min="13570" max="13575" width="10.140625" style="219" bestFit="1" customWidth="1"/>
    <col min="13576" max="13824" width="11.42578125" style="219"/>
    <col min="13825" max="13825" width="25.7109375" style="219" customWidth="1"/>
    <col min="13826" max="13831" width="10.140625" style="219" bestFit="1" customWidth="1"/>
    <col min="13832" max="14080" width="11.42578125" style="219"/>
    <col min="14081" max="14081" width="25.7109375" style="219" customWidth="1"/>
    <col min="14082" max="14087" width="10.140625" style="219" bestFit="1" customWidth="1"/>
    <col min="14088" max="14336" width="11.42578125" style="219"/>
    <col min="14337" max="14337" width="25.7109375" style="219" customWidth="1"/>
    <col min="14338" max="14343" width="10.140625" style="219" bestFit="1" customWidth="1"/>
    <col min="14344" max="14592" width="11.42578125" style="219"/>
    <col min="14593" max="14593" width="25.7109375" style="219" customWidth="1"/>
    <col min="14594" max="14599" width="10.140625" style="219" bestFit="1" customWidth="1"/>
    <col min="14600" max="14848" width="11.42578125" style="219"/>
    <col min="14849" max="14849" width="25.7109375" style="219" customWidth="1"/>
    <col min="14850" max="14855" width="10.140625" style="219" bestFit="1" customWidth="1"/>
    <col min="14856" max="15104" width="11.42578125" style="219"/>
    <col min="15105" max="15105" width="25.7109375" style="219" customWidth="1"/>
    <col min="15106" max="15111" width="10.140625" style="219" bestFit="1" customWidth="1"/>
    <col min="15112" max="15360" width="11.42578125" style="219"/>
    <col min="15361" max="15361" width="25.7109375" style="219" customWidth="1"/>
    <col min="15362" max="15367" width="10.140625" style="219" bestFit="1" customWidth="1"/>
    <col min="15368" max="15616" width="11.42578125" style="219"/>
    <col min="15617" max="15617" width="25.7109375" style="219" customWidth="1"/>
    <col min="15618" max="15623" width="10.140625" style="219" bestFit="1" customWidth="1"/>
    <col min="15624" max="15872" width="11.42578125" style="219"/>
    <col min="15873" max="15873" width="25.7109375" style="219" customWidth="1"/>
    <col min="15874" max="15879" width="10.140625" style="219" bestFit="1" customWidth="1"/>
    <col min="15880" max="16128" width="11.42578125" style="219"/>
    <col min="16129" max="16129" width="25.7109375" style="219" customWidth="1"/>
    <col min="16130" max="16135" width="10.140625" style="219" bestFit="1" customWidth="1"/>
    <col min="16136" max="16384" width="11.42578125" style="219"/>
  </cols>
  <sheetData>
    <row r="1" spans="1:7" ht="18">
      <c r="A1" s="224" t="s">
        <v>385</v>
      </c>
    </row>
    <row r="2" spans="1:7" ht="15.75">
      <c r="A2" s="223" t="s">
        <v>384</v>
      </c>
    </row>
    <row r="3" spans="1:7" ht="15.75">
      <c r="A3" s="223"/>
    </row>
    <row r="4" spans="1:7">
      <c r="B4" s="222" t="s">
        <v>383</v>
      </c>
      <c r="C4" s="222" t="s">
        <v>382</v>
      </c>
      <c r="D4" s="222" t="s">
        <v>51</v>
      </c>
      <c r="E4" s="222" t="s">
        <v>381</v>
      </c>
      <c r="F4" s="222" t="s">
        <v>380</v>
      </c>
      <c r="G4" s="222" t="s">
        <v>379</v>
      </c>
    </row>
    <row r="5" spans="1:7" ht="15">
      <c r="A5" s="221" t="s">
        <v>378</v>
      </c>
      <c r="B5" s="220">
        <v>231500</v>
      </c>
      <c r="C5" s="220">
        <v>233815</v>
      </c>
      <c r="D5" s="220">
        <v>236153.15</v>
      </c>
      <c r="E5" s="220">
        <v>238514.68150000001</v>
      </c>
      <c r="F5" s="220">
        <v>240899.82831500002</v>
      </c>
      <c r="G5" s="220">
        <v>243308.82659815002</v>
      </c>
    </row>
    <row r="6" spans="1:7" ht="15">
      <c r="A6" s="221" t="s">
        <v>377</v>
      </c>
      <c r="B6" s="220">
        <v>171310</v>
      </c>
      <c r="C6" s="220">
        <v>173023.1</v>
      </c>
      <c r="D6" s="220">
        <v>174753.33100000001</v>
      </c>
      <c r="E6" s="220">
        <v>176500.86431</v>
      </c>
      <c r="F6" s="220">
        <v>178265.87295310001</v>
      </c>
      <c r="G6" s="220">
        <v>180048.531682631</v>
      </c>
    </row>
    <row r="7" spans="1:7" ht="15">
      <c r="A7" s="221" t="s">
        <v>376</v>
      </c>
      <c r="B7" s="220">
        <v>60190</v>
      </c>
      <c r="C7" s="220">
        <v>60791.9</v>
      </c>
      <c r="D7" s="220">
        <v>61399.818999999989</v>
      </c>
      <c r="E7" s="220">
        <v>62013.817190000002</v>
      </c>
      <c r="F7" s="220">
        <v>62633.955361900007</v>
      </c>
      <c r="G7" s="220">
        <v>63260.294915519014</v>
      </c>
    </row>
    <row r="8" spans="1:7" ht="15">
      <c r="A8" s="221" t="s">
        <v>375</v>
      </c>
      <c r="B8" s="220">
        <v>24076</v>
      </c>
      <c r="C8" s="220">
        <v>24316.76</v>
      </c>
      <c r="D8" s="220">
        <v>24559.927599999995</v>
      </c>
      <c r="E8" s="220">
        <v>24805.526876000004</v>
      </c>
      <c r="F8" s="220">
        <v>25053.582144760003</v>
      </c>
      <c r="G8" s="220">
        <v>25304.117966207607</v>
      </c>
    </row>
  </sheetData>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G8"/>
  <sheetViews>
    <sheetView workbookViewId="0">
      <selection activeCell="L43" sqref="L43"/>
    </sheetView>
  </sheetViews>
  <sheetFormatPr baseColWidth="10" defaultRowHeight="12.75"/>
  <cols>
    <col min="1" max="1" width="25.7109375" style="219" customWidth="1"/>
    <col min="2" max="7" width="10.140625" style="219" bestFit="1" customWidth="1"/>
    <col min="8" max="256" width="11.42578125" style="219"/>
    <col min="257" max="257" width="25.7109375" style="219" customWidth="1"/>
    <col min="258" max="263" width="10.140625" style="219" bestFit="1" customWidth="1"/>
    <col min="264" max="512" width="11.42578125" style="219"/>
    <col min="513" max="513" width="25.7109375" style="219" customWidth="1"/>
    <col min="514" max="519" width="10.140625" style="219" bestFit="1" customWidth="1"/>
    <col min="520" max="768" width="11.42578125" style="219"/>
    <col min="769" max="769" width="25.7109375" style="219" customWidth="1"/>
    <col min="770" max="775" width="10.140625" style="219" bestFit="1" customWidth="1"/>
    <col min="776" max="1024" width="11.42578125" style="219"/>
    <col min="1025" max="1025" width="25.7109375" style="219" customWidth="1"/>
    <col min="1026" max="1031" width="10.140625" style="219" bestFit="1" customWidth="1"/>
    <col min="1032" max="1280" width="11.42578125" style="219"/>
    <col min="1281" max="1281" width="25.7109375" style="219" customWidth="1"/>
    <col min="1282" max="1287" width="10.140625" style="219" bestFit="1" customWidth="1"/>
    <col min="1288" max="1536" width="11.42578125" style="219"/>
    <col min="1537" max="1537" width="25.7109375" style="219" customWidth="1"/>
    <col min="1538" max="1543" width="10.140625" style="219" bestFit="1" customWidth="1"/>
    <col min="1544" max="1792" width="11.42578125" style="219"/>
    <col min="1793" max="1793" width="25.7109375" style="219" customWidth="1"/>
    <col min="1794" max="1799" width="10.140625" style="219" bestFit="1" customWidth="1"/>
    <col min="1800" max="2048" width="11.42578125" style="219"/>
    <col min="2049" max="2049" width="25.7109375" style="219" customWidth="1"/>
    <col min="2050" max="2055" width="10.140625" style="219" bestFit="1" customWidth="1"/>
    <col min="2056" max="2304" width="11.42578125" style="219"/>
    <col min="2305" max="2305" width="25.7109375" style="219" customWidth="1"/>
    <col min="2306" max="2311" width="10.140625" style="219" bestFit="1" customWidth="1"/>
    <col min="2312" max="2560" width="11.42578125" style="219"/>
    <col min="2561" max="2561" width="25.7109375" style="219" customWidth="1"/>
    <col min="2562" max="2567" width="10.140625" style="219" bestFit="1" customWidth="1"/>
    <col min="2568" max="2816" width="11.42578125" style="219"/>
    <col min="2817" max="2817" width="25.7109375" style="219" customWidth="1"/>
    <col min="2818" max="2823" width="10.140625" style="219" bestFit="1" customWidth="1"/>
    <col min="2824" max="3072" width="11.42578125" style="219"/>
    <col min="3073" max="3073" width="25.7109375" style="219" customWidth="1"/>
    <col min="3074" max="3079" width="10.140625" style="219" bestFit="1" customWidth="1"/>
    <col min="3080" max="3328" width="11.42578125" style="219"/>
    <col min="3329" max="3329" width="25.7109375" style="219" customWidth="1"/>
    <col min="3330" max="3335" width="10.140625" style="219" bestFit="1" customWidth="1"/>
    <col min="3336" max="3584" width="11.42578125" style="219"/>
    <col min="3585" max="3585" width="25.7109375" style="219" customWidth="1"/>
    <col min="3586" max="3591" width="10.140625" style="219" bestFit="1" customWidth="1"/>
    <col min="3592" max="3840" width="11.42578125" style="219"/>
    <col min="3841" max="3841" width="25.7109375" style="219" customWidth="1"/>
    <col min="3842" max="3847" width="10.140625" style="219" bestFit="1" customWidth="1"/>
    <col min="3848" max="4096" width="11.42578125" style="219"/>
    <col min="4097" max="4097" width="25.7109375" style="219" customWidth="1"/>
    <col min="4098" max="4103" width="10.140625" style="219" bestFit="1" customWidth="1"/>
    <col min="4104" max="4352" width="11.42578125" style="219"/>
    <col min="4353" max="4353" width="25.7109375" style="219" customWidth="1"/>
    <col min="4354" max="4359" width="10.140625" style="219" bestFit="1" customWidth="1"/>
    <col min="4360" max="4608" width="11.42578125" style="219"/>
    <col min="4609" max="4609" width="25.7109375" style="219" customWidth="1"/>
    <col min="4610" max="4615" width="10.140625" style="219" bestFit="1" customWidth="1"/>
    <col min="4616" max="4864" width="11.42578125" style="219"/>
    <col min="4865" max="4865" width="25.7109375" style="219" customWidth="1"/>
    <col min="4866" max="4871" width="10.140625" style="219" bestFit="1" customWidth="1"/>
    <col min="4872" max="5120" width="11.42578125" style="219"/>
    <col min="5121" max="5121" width="25.7109375" style="219" customWidth="1"/>
    <col min="5122" max="5127" width="10.140625" style="219" bestFit="1" customWidth="1"/>
    <col min="5128" max="5376" width="11.42578125" style="219"/>
    <col min="5377" max="5377" width="25.7109375" style="219" customWidth="1"/>
    <col min="5378" max="5383" width="10.140625" style="219" bestFit="1" customWidth="1"/>
    <col min="5384" max="5632" width="11.42578125" style="219"/>
    <col min="5633" max="5633" width="25.7109375" style="219" customWidth="1"/>
    <col min="5634" max="5639" width="10.140625" style="219" bestFit="1" customWidth="1"/>
    <col min="5640" max="5888" width="11.42578125" style="219"/>
    <col min="5889" max="5889" width="25.7109375" style="219" customWidth="1"/>
    <col min="5890" max="5895" width="10.140625" style="219" bestFit="1" customWidth="1"/>
    <col min="5896" max="6144" width="11.42578125" style="219"/>
    <col min="6145" max="6145" width="25.7109375" style="219" customWidth="1"/>
    <col min="6146" max="6151" width="10.140625" style="219" bestFit="1" customWidth="1"/>
    <col min="6152" max="6400" width="11.42578125" style="219"/>
    <col min="6401" max="6401" width="25.7109375" style="219" customWidth="1"/>
    <col min="6402" max="6407" width="10.140625" style="219" bestFit="1" customWidth="1"/>
    <col min="6408" max="6656" width="11.42578125" style="219"/>
    <col min="6657" max="6657" width="25.7109375" style="219" customWidth="1"/>
    <col min="6658" max="6663" width="10.140625" style="219" bestFit="1" customWidth="1"/>
    <col min="6664" max="6912" width="11.42578125" style="219"/>
    <col min="6913" max="6913" width="25.7109375" style="219" customWidth="1"/>
    <col min="6914" max="6919" width="10.140625" style="219" bestFit="1" customWidth="1"/>
    <col min="6920" max="7168" width="11.42578125" style="219"/>
    <col min="7169" max="7169" width="25.7109375" style="219" customWidth="1"/>
    <col min="7170" max="7175" width="10.140625" style="219" bestFit="1" customWidth="1"/>
    <col min="7176" max="7424" width="11.42578125" style="219"/>
    <col min="7425" max="7425" width="25.7109375" style="219" customWidth="1"/>
    <col min="7426" max="7431" width="10.140625" style="219" bestFit="1" customWidth="1"/>
    <col min="7432" max="7680" width="11.42578125" style="219"/>
    <col min="7681" max="7681" width="25.7109375" style="219" customWidth="1"/>
    <col min="7682" max="7687" width="10.140625" style="219" bestFit="1" customWidth="1"/>
    <col min="7688" max="7936" width="11.42578125" style="219"/>
    <col min="7937" max="7937" width="25.7109375" style="219" customWidth="1"/>
    <col min="7938" max="7943" width="10.140625" style="219" bestFit="1" customWidth="1"/>
    <col min="7944" max="8192" width="11.42578125" style="219"/>
    <col min="8193" max="8193" width="25.7109375" style="219" customWidth="1"/>
    <col min="8194" max="8199" width="10.140625" style="219" bestFit="1" customWidth="1"/>
    <col min="8200" max="8448" width="11.42578125" style="219"/>
    <col min="8449" max="8449" width="25.7109375" style="219" customWidth="1"/>
    <col min="8450" max="8455" width="10.140625" style="219" bestFit="1" customWidth="1"/>
    <col min="8456" max="8704" width="11.42578125" style="219"/>
    <col min="8705" max="8705" width="25.7109375" style="219" customWidth="1"/>
    <col min="8706" max="8711" width="10.140625" style="219" bestFit="1" customWidth="1"/>
    <col min="8712" max="8960" width="11.42578125" style="219"/>
    <col min="8961" max="8961" width="25.7109375" style="219" customWidth="1"/>
    <col min="8962" max="8967" width="10.140625" style="219" bestFit="1" customWidth="1"/>
    <col min="8968" max="9216" width="11.42578125" style="219"/>
    <col min="9217" max="9217" width="25.7109375" style="219" customWidth="1"/>
    <col min="9218" max="9223" width="10.140625" style="219" bestFit="1" customWidth="1"/>
    <col min="9224" max="9472" width="11.42578125" style="219"/>
    <col min="9473" max="9473" width="25.7109375" style="219" customWidth="1"/>
    <col min="9474" max="9479" width="10.140625" style="219" bestFit="1" customWidth="1"/>
    <col min="9480" max="9728" width="11.42578125" style="219"/>
    <col min="9729" max="9729" width="25.7109375" style="219" customWidth="1"/>
    <col min="9730" max="9735" width="10.140625" style="219" bestFit="1" customWidth="1"/>
    <col min="9736" max="9984" width="11.42578125" style="219"/>
    <col min="9985" max="9985" width="25.7109375" style="219" customWidth="1"/>
    <col min="9986" max="9991" width="10.140625" style="219" bestFit="1" customWidth="1"/>
    <col min="9992" max="10240" width="11.42578125" style="219"/>
    <col min="10241" max="10241" width="25.7109375" style="219" customWidth="1"/>
    <col min="10242" max="10247" width="10.140625" style="219" bestFit="1" customWidth="1"/>
    <col min="10248" max="10496" width="11.42578125" style="219"/>
    <col min="10497" max="10497" width="25.7109375" style="219" customWidth="1"/>
    <col min="10498" max="10503" width="10.140625" style="219" bestFit="1" customWidth="1"/>
    <col min="10504" max="10752" width="11.42578125" style="219"/>
    <col min="10753" max="10753" width="25.7109375" style="219" customWidth="1"/>
    <col min="10754" max="10759" width="10.140625" style="219" bestFit="1" customWidth="1"/>
    <col min="10760" max="11008" width="11.42578125" style="219"/>
    <col min="11009" max="11009" width="25.7109375" style="219" customWidth="1"/>
    <col min="11010" max="11015" width="10.140625" style="219" bestFit="1" customWidth="1"/>
    <col min="11016" max="11264" width="11.42578125" style="219"/>
    <col min="11265" max="11265" width="25.7109375" style="219" customWidth="1"/>
    <col min="11266" max="11271" width="10.140625" style="219" bestFit="1" customWidth="1"/>
    <col min="11272" max="11520" width="11.42578125" style="219"/>
    <col min="11521" max="11521" width="25.7109375" style="219" customWidth="1"/>
    <col min="11522" max="11527" width="10.140625" style="219" bestFit="1" customWidth="1"/>
    <col min="11528" max="11776" width="11.42578125" style="219"/>
    <col min="11777" max="11777" width="25.7109375" style="219" customWidth="1"/>
    <col min="11778" max="11783" width="10.140625" style="219" bestFit="1" customWidth="1"/>
    <col min="11784" max="12032" width="11.42578125" style="219"/>
    <col min="12033" max="12033" width="25.7109375" style="219" customWidth="1"/>
    <col min="12034" max="12039" width="10.140625" style="219" bestFit="1" customWidth="1"/>
    <col min="12040" max="12288" width="11.42578125" style="219"/>
    <col min="12289" max="12289" width="25.7109375" style="219" customWidth="1"/>
    <col min="12290" max="12295" width="10.140625" style="219" bestFit="1" customWidth="1"/>
    <col min="12296" max="12544" width="11.42578125" style="219"/>
    <col min="12545" max="12545" width="25.7109375" style="219" customWidth="1"/>
    <col min="12546" max="12551" width="10.140625" style="219" bestFit="1" customWidth="1"/>
    <col min="12552" max="12800" width="11.42578125" style="219"/>
    <col min="12801" max="12801" width="25.7109375" style="219" customWidth="1"/>
    <col min="12802" max="12807" width="10.140625" style="219" bestFit="1" customWidth="1"/>
    <col min="12808" max="13056" width="11.42578125" style="219"/>
    <col min="13057" max="13057" width="25.7109375" style="219" customWidth="1"/>
    <col min="13058" max="13063" width="10.140625" style="219" bestFit="1" customWidth="1"/>
    <col min="13064" max="13312" width="11.42578125" style="219"/>
    <col min="13313" max="13313" width="25.7109375" style="219" customWidth="1"/>
    <col min="13314" max="13319" width="10.140625" style="219" bestFit="1" customWidth="1"/>
    <col min="13320" max="13568" width="11.42578125" style="219"/>
    <col min="13569" max="13569" width="25.7109375" style="219" customWidth="1"/>
    <col min="13570" max="13575" width="10.140625" style="219" bestFit="1" customWidth="1"/>
    <col min="13576" max="13824" width="11.42578125" style="219"/>
    <col min="13825" max="13825" width="25.7109375" style="219" customWidth="1"/>
    <col min="13826" max="13831" width="10.140625" style="219" bestFit="1" customWidth="1"/>
    <col min="13832" max="14080" width="11.42578125" style="219"/>
    <col min="14081" max="14081" width="25.7109375" style="219" customWidth="1"/>
    <col min="14082" max="14087" width="10.140625" style="219" bestFit="1" customWidth="1"/>
    <col min="14088" max="14336" width="11.42578125" style="219"/>
    <col min="14337" max="14337" width="25.7109375" style="219" customWidth="1"/>
    <col min="14338" max="14343" width="10.140625" style="219" bestFit="1" customWidth="1"/>
    <col min="14344" max="14592" width="11.42578125" style="219"/>
    <col min="14593" max="14593" width="25.7109375" style="219" customWidth="1"/>
    <col min="14594" max="14599" width="10.140625" style="219" bestFit="1" customWidth="1"/>
    <col min="14600" max="14848" width="11.42578125" style="219"/>
    <col min="14849" max="14849" width="25.7109375" style="219" customWidth="1"/>
    <col min="14850" max="14855" width="10.140625" style="219" bestFit="1" customWidth="1"/>
    <col min="14856" max="15104" width="11.42578125" style="219"/>
    <col min="15105" max="15105" width="25.7109375" style="219" customWidth="1"/>
    <col min="15106" max="15111" width="10.140625" style="219" bestFit="1" customWidth="1"/>
    <col min="15112" max="15360" width="11.42578125" style="219"/>
    <col min="15361" max="15361" width="25.7109375" style="219" customWidth="1"/>
    <col min="15362" max="15367" width="10.140625" style="219" bestFit="1" customWidth="1"/>
    <col min="15368" max="15616" width="11.42578125" style="219"/>
    <col min="15617" max="15617" width="25.7109375" style="219" customWidth="1"/>
    <col min="15618" max="15623" width="10.140625" style="219" bestFit="1" customWidth="1"/>
    <col min="15624" max="15872" width="11.42578125" style="219"/>
    <col min="15873" max="15873" width="25.7109375" style="219" customWidth="1"/>
    <col min="15874" max="15879" width="10.140625" style="219" bestFit="1" customWidth="1"/>
    <col min="15880" max="16128" width="11.42578125" style="219"/>
    <col min="16129" max="16129" width="25.7109375" style="219" customWidth="1"/>
    <col min="16130" max="16135" width="10.140625" style="219" bestFit="1" customWidth="1"/>
    <col min="16136" max="16384" width="11.42578125" style="219"/>
  </cols>
  <sheetData>
    <row r="1" spans="1:7" ht="18">
      <c r="A1" s="224" t="s">
        <v>385</v>
      </c>
    </row>
    <row r="2" spans="1:7" ht="15.75">
      <c r="A2" s="223" t="s">
        <v>386</v>
      </c>
    </row>
    <row r="3" spans="1:7" ht="15.75">
      <c r="A3" s="223"/>
    </row>
    <row r="4" spans="1:7">
      <c r="B4" s="222" t="s">
        <v>383</v>
      </c>
      <c r="C4" s="222" t="s">
        <v>382</v>
      </c>
      <c r="D4" s="222" t="s">
        <v>51</v>
      </c>
      <c r="E4" s="222" t="s">
        <v>381</v>
      </c>
      <c r="F4" s="222" t="s">
        <v>380</v>
      </c>
      <c r="G4" s="222" t="s">
        <v>379</v>
      </c>
    </row>
    <row r="5" spans="1:7" ht="15">
      <c r="A5" s="221" t="s">
        <v>378</v>
      </c>
      <c r="B5" s="220">
        <v>205000</v>
      </c>
      <c r="C5" s="220">
        <v>217300</v>
      </c>
      <c r="D5" s="220">
        <v>230338</v>
      </c>
      <c r="E5" s="220">
        <v>244158.28</v>
      </c>
      <c r="F5" s="220">
        <v>260000</v>
      </c>
      <c r="G5" s="220">
        <v>318000</v>
      </c>
    </row>
    <row r="6" spans="1:7" ht="15">
      <c r="A6" s="221" t="s">
        <v>377</v>
      </c>
      <c r="B6" s="220">
        <v>149650</v>
      </c>
      <c r="C6" s="220">
        <v>158629</v>
      </c>
      <c r="D6" s="220">
        <v>168146.74</v>
      </c>
      <c r="E6" s="220">
        <v>178235.54439999998</v>
      </c>
      <c r="F6" s="220">
        <v>219000</v>
      </c>
      <c r="G6" s="220">
        <v>232140</v>
      </c>
    </row>
    <row r="7" spans="1:7" ht="15">
      <c r="A7" s="221" t="s">
        <v>376</v>
      </c>
      <c r="B7" s="220">
        <v>55350</v>
      </c>
      <c r="C7" s="220">
        <v>58671</v>
      </c>
      <c r="D7" s="220">
        <v>62191.26</v>
      </c>
      <c r="E7" s="220">
        <v>65922.735600000015</v>
      </c>
      <c r="F7" s="220">
        <v>81000</v>
      </c>
      <c r="G7" s="220">
        <v>85860</v>
      </c>
    </row>
    <row r="8" spans="1:7" ht="15">
      <c r="A8" s="221" t="s">
        <v>375</v>
      </c>
      <c r="B8" s="220">
        <v>23247</v>
      </c>
      <c r="C8" s="220">
        <v>24641.82</v>
      </c>
      <c r="D8" s="220">
        <v>26120.329200000004</v>
      </c>
      <c r="E8" s="220">
        <v>27687.548952000005</v>
      </c>
      <c r="F8" s="220">
        <v>34020</v>
      </c>
      <c r="G8" s="220">
        <v>36061.199999999997</v>
      </c>
    </row>
  </sheetData>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G8"/>
  <sheetViews>
    <sheetView workbookViewId="0">
      <selection activeCell="L43" sqref="L43"/>
    </sheetView>
  </sheetViews>
  <sheetFormatPr baseColWidth="10" defaultRowHeight="12.75"/>
  <cols>
    <col min="1" max="1" width="25.7109375" style="219" customWidth="1"/>
    <col min="2" max="7" width="10.140625" style="219" bestFit="1" customWidth="1"/>
    <col min="8" max="256" width="11.42578125" style="219"/>
    <col min="257" max="257" width="25.7109375" style="219" customWidth="1"/>
    <col min="258" max="263" width="10.140625" style="219" bestFit="1" customWidth="1"/>
    <col min="264" max="512" width="11.42578125" style="219"/>
    <col min="513" max="513" width="25.7109375" style="219" customWidth="1"/>
    <col min="514" max="519" width="10.140625" style="219" bestFit="1" customWidth="1"/>
    <col min="520" max="768" width="11.42578125" style="219"/>
    <col min="769" max="769" width="25.7109375" style="219" customWidth="1"/>
    <col min="770" max="775" width="10.140625" style="219" bestFit="1" customWidth="1"/>
    <col min="776" max="1024" width="11.42578125" style="219"/>
    <col min="1025" max="1025" width="25.7109375" style="219" customWidth="1"/>
    <col min="1026" max="1031" width="10.140625" style="219" bestFit="1" customWidth="1"/>
    <col min="1032" max="1280" width="11.42578125" style="219"/>
    <col min="1281" max="1281" width="25.7109375" style="219" customWidth="1"/>
    <col min="1282" max="1287" width="10.140625" style="219" bestFit="1" customWidth="1"/>
    <col min="1288" max="1536" width="11.42578125" style="219"/>
    <col min="1537" max="1537" width="25.7109375" style="219" customWidth="1"/>
    <col min="1538" max="1543" width="10.140625" style="219" bestFit="1" customWidth="1"/>
    <col min="1544" max="1792" width="11.42578125" style="219"/>
    <col min="1793" max="1793" width="25.7109375" style="219" customWidth="1"/>
    <col min="1794" max="1799" width="10.140625" style="219" bestFit="1" customWidth="1"/>
    <col min="1800" max="2048" width="11.42578125" style="219"/>
    <col min="2049" max="2049" width="25.7109375" style="219" customWidth="1"/>
    <col min="2050" max="2055" width="10.140625" style="219" bestFit="1" customWidth="1"/>
    <col min="2056" max="2304" width="11.42578125" style="219"/>
    <col min="2305" max="2305" width="25.7109375" style="219" customWidth="1"/>
    <col min="2306" max="2311" width="10.140625" style="219" bestFit="1" customWidth="1"/>
    <col min="2312" max="2560" width="11.42578125" style="219"/>
    <col min="2561" max="2561" width="25.7109375" style="219" customWidth="1"/>
    <col min="2562" max="2567" width="10.140625" style="219" bestFit="1" customWidth="1"/>
    <col min="2568" max="2816" width="11.42578125" style="219"/>
    <col min="2817" max="2817" width="25.7109375" style="219" customWidth="1"/>
    <col min="2818" max="2823" width="10.140625" style="219" bestFit="1" customWidth="1"/>
    <col min="2824" max="3072" width="11.42578125" style="219"/>
    <col min="3073" max="3073" width="25.7109375" style="219" customWidth="1"/>
    <col min="3074" max="3079" width="10.140625" style="219" bestFit="1" customWidth="1"/>
    <col min="3080" max="3328" width="11.42578125" style="219"/>
    <col min="3329" max="3329" width="25.7109375" style="219" customWidth="1"/>
    <col min="3330" max="3335" width="10.140625" style="219" bestFit="1" customWidth="1"/>
    <col min="3336" max="3584" width="11.42578125" style="219"/>
    <col min="3585" max="3585" width="25.7109375" style="219" customWidth="1"/>
    <col min="3586" max="3591" width="10.140625" style="219" bestFit="1" customWidth="1"/>
    <col min="3592" max="3840" width="11.42578125" style="219"/>
    <col min="3841" max="3841" width="25.7109375" style="219" customWidth="1"/>
    <col min="3842" max="3847" width="10.140625" style="219" bestFit="1" customWidth="1"/>
    <col min="3848" max="4096" width="11.42578125" style="219"/>
    <col min="4097" max="4097" width="25.7109375" style="219" customWidth="1"/>
    <col min="4098" max="4103" width="10.140625" style="219" bestFit="1" customWidth="1"/>
    <col min="4104" max="4352" width="11.42578125" style="219"/>
    <col min="4353" max="4353" width="25.7109375" style="219" customWidth="1"/>
    <col min="4354" max="4359" width="10.140625" style="219" bestFit="1" customWidth="1"/>
    <col min="4360" max="4608" width="11.42578125" style="219"/>
    <col min="4609" max="4609" width="25.7109375" style="219" customWidth="1"/>
    <col min="4610" max="4615" width="10.140625" style="219" bestFit="1" customWidth="1"/>
    <col min="4616" max="4864" width="11.42578125" style="219"/>
    <col min="4865" max="4865" width="25.7109375" style="219" customWidth="1"/>
    <col min="4866" max="4871" width="10.140625" style="219" bestFit="1" customWidth="1"/>
    <col min="4872" max="5120" width="11.42578125" style="219"/>
    <col min="5121" max="5121" width="25.7109375" style="219" customWidth="1"/>
    <col min="5122" max="5127" width="10.140625" style="219" bestFit="1" customWidth="1"/>
    <col min="5128" max="5376" width="11.42578125" style="219"/>
    <col min="5377" max="5377" width="25.7109375" style="219" customWidth="1"/>
    <col min="5378" max="5383" width="10.140625" style="219" bestFit="1" customWidth="1"/>
    <col min="5384" max="5632" width="11.42578125" style="219"/>
    <col min="5633" max="5633" width="25.7109375" style="219" customWidth="1"/>
    <col min="5634" max="5639" width="10.140625" style="219" bestFit="1" customWidth="1"/>
    <col min="5640" max="5888" width="11.42578125" style="219"/>
    <col min="5889" max="5889" width="25.7109375" style="219" customWidth="1"/>
    <col min="5890" max="5895" width="10.140625" style="219" bestFit="1" customWidth="1"/>
    <col min="5896" max="6144" width="11.42578125" style="219"/>
    <col min="6145" max="6145" width="25.7109375" style="219" customWidth="1"/>
    <col min="6146" max="6151" width="10.140625" style="219" bestFit="1" customWidth="1"/>
    <col min="6152" max="6400" width="11.42578125" style="219"/>
    <col min="6401" max="6401" width="25.7109375" style="219" customWidth="1"/>
    <col min="6402" max="6407" width="10.140625" style="219" bestFit="1" customWidth="1"/>
    <col min="6408" max="6656" width="11.42578125" style="219"/>
    <col min="6657" max="6657" width="25.7109375" style="219" customWidth="1"/>
    <col min="6658" max="6663" width="10.140625" style="219" bestFit="1" customWidth="1"/>
    <col min="6664" max="6912" width="11.42578125" style="219"/>
    <col min="6913" max="6913" width="25.7109375" style="219" customWidth="1"/>
    <col min="6914" max="6919" width="10.140625" style="219" bestFit="1" customWidth="1"/>
    <col min="6920" max="7168" width="11.42578125" style="219"/>
    <col min="7169" max="7169" width="25.7109375" style="219" customWidth="1"/>
    <col min="7170" max="7175" width="10.140625" style="219" bestFit="1" customWidth="1"/>
    <col min="7176" max="7424" width="11.42578125" style="219"/>
    <col min="7425" max="7425" width="25.7109375" style="219" customWidth="1"/>
    <col min="7426" max="7431" width="10.140625" style="219" bestFit="1" customWidth="1"/>
    <col min="7432" max="7680" width="11.42578125" style="219"/>
    <col min="7681" max="7681" width="25.7109375" style="219" customWidth="1"/>
    <col min="7682" max="7687" width="10.140625" style="219" bestFit="1" customWidth="1"/>
    <col min="7688" max="7936" width="11.42578125" style="219"/>
    <col min="7937" max="7937" width="25.7109375" style="219" customWidth="1"/>
    <col min="7938" max="7943" width="10.140625" style="219" bestFit="1" customWidth="1"/>
    <col min="7944" max="8192" width="11.42578125" style="219"/>
    <col min="8193" max="8193" width="25.7109375" style="219" customWidth="1"/>
    <col min="8194" max="8199" width="10.140625" style="219" bestFit="1" customWidth="1"/>
    <col min="8200" max="8448" width="11.42578125" style="219"/>
    <col min="8449" max="8449" width="25.7109375" style="219" customWidth="1"/>
    <col min="8450" max="8455" width="10.140625" style="219" bestFit="1" customWidth="1"/>
    <col min="8456" max="8704" width="11.42578125" style="219"/>
    <col min="8705" max="8705" width="25.7109375" style="219" customWidth="1"/>
    <col min="8706" max="8711" width="10.140625" style="219" bestFit="1" customWidth="1"/>
    <col min="8712" max="8960" width="11.42578125" style="219"/>
    <col min="8961" max="8961" width="25.7109375" style="219" customWidth="1"/>
    <col min="8962" max="8967" width="10.140625" style="219" bestFit="1" customWidth="1"/>
    <col min="8968" max="9216" width="11.42578125" style="219"/>
    <col min="9217" max="9217" width="25.7109375" style="219" customWidth="1"/>
    <col min="9218" max="9223" width="10.140625" style="219" bestFit="1" customWidth="1"/>
    <col min="9224" max="9472" width="11.42578125" style="219"/>
    <col min="9473" max="9473" width="25.7109375" style="219" customWidth="1"/>
    <col min="9474" max="9479" width="10.140625" style="219" bestFit="1" customWidth="1"/>
    <col min="9480" max="9728" width="11.42578125" style="219"/>
    <col min="9729" max="9729" width="25.7109375" style="219" customWidth="1"/>
    <col min="9730" max="9735" width="10.140625" style="219" bestFit="1" customWidth="1"/>
    <col min="9736" max="9984" width="11.42578125" style="219"/>
    <col min="9985" max="9985" width="25.7109375" style="219" customWidth="1"/>
    <col min="9986" max="9991" width="10.140625" style="219" bestFit="1" customWidth="1"/>
    <col min="9992" max="10240" width="11.42578125" style="219"/>
    <col min="10241" max="10241" width="25.7109375" style="219" customWidth="1"/>
    <col min="10242" max="10247" width="10.140625" style="219" bestFit="1" customWidth="1"/>
    <col min="10248" max="10496" width="11.42578125" style="219"/>
    <col min="10497" max="10497" width="25.7109375" style="219" customWidth="1"/>
    <col min="10498" max="10503" width="10.140625" style="219" bestFit="1" customWidth="1"/>
    <col min="10504" max="10752" width="11.42578125" style="219"/>
    <col min="10753" max="10753" width="25.7109375" style="219" customWidth="1"/>
    <col min="10754" max="10759" width="10.140625" style="219" bestFit="1" customWidth="1"/>
    <col min="10760" max="11008" width="11.42578125" style="219"/>
    <col min="11009" max="11009" width="25.7109375" style="219" customWidth="1"/>
    <col min="11010" max="11015" width="10.140625" style="219" bestFit="1" customWidth="1"/>
    <col min="11016" max="11264" width="11.42578125" style="219"/>
    <col min="11265" max="11265" width="25.7109375" style="219" customWidth="1"/>
    <col min="11266" max="11271" width="10.140625" style="219" bestFit="1" customWidth="1"/>
    <col min="11272" max="11520" width="11.42578125" style="219"/>
    <col min="11521" max="11521" width="25.7109375" style="219" customWidth="1"/>
    <col min="11522" max="11527" width="10.140625" style="219" bestFit="1" customWidth="1"/>
    <col min="11528" max="11776" width="11.42578125" style="219"/>
    <col min="11777" max="11777" width="25.7109375" style="219" customWidth="1"/>
    <col min="11778" max="11783" width="10.140625" style="219" bestFit="1" customWidth="1"/>
    <col min="11784" max="12032" width="11.42578125" style="219"/>
    <col min="12033" max="12033" width="25.7109375" style="219" customWidth="1"/>
    <col min="12034" max="12039" width="10.140625" style="219" bestFit="1" customWidth="1"/>
    <col min="12040" max="12288" width="11.42578125" style="219"/>
    <col min="12289" max="12289" width="25.7109375" style="219" customWidth="1"/>
    <col min="12290" max="12295" width="10.140625" style="219" bestFit="1" customWidth="1"/>
    <col min="12296" max="12544" width="11.42578125" style="219"/>
    <col min="12545" max="12545" width="25.7109375" style="219" customWidth="1"/>
    <col min="12546" max="12551" width="10.140625" style="219" bestFit="1" customWidth="1"/>
    <col min="12552" max="12800" width="11.42578125" style="219"/>
    <col min="12801" max="12801" width="25.7109375" style="219" customWidth="1"/>
    <col min="12802" max="12807" width="10.140625" style="219" bestFit="1" customWidth="1"/>
    <col min="12808" max="13056" width="11.42578125" style="219"/>
    <col min="13057" max="13057" width="25.7109375" style="219" customWidth="1"/>
    <col min="13058" max="13063" width="10.140625" style="219" bestFit="1" customWidth="1"/>
    <col min="13064" max="13312" width="11.42578125" style="219"/>
    <col min="13313" max="13313" width="25.7109375" style="219" customWidth="1"/>
    <col min="13314" max="13319" width="10.140625" style="219" bestFit="1" customWidth="1"/>
    <col min="13320" max="13568" width="11.42578125" style="219"/>
    <col min="13569" max="13569" width="25.7109375" style="219" customWidth="1"/>
    <col min="13570" max="13575" width="10.140625" style="219" bestFit="1" customWidth="1"/>
    <col min="13576" max="13824" width="11.42578125" style="219"/>
    <col min="13825" max="13825" width="25.7109375" style="219" customWidth="1"/>
    <col min="13826" max="13831" width="10.140625" style="219" bestFit="1" customWidth="1"/>
    <col min="13832" max="14080" width="11.42578125" style="219"/>
    <col min="14081" max="14081" width="25.7109375" style="219" customWidth="1"/>
    <col min="14082" max="14087" width="10.140625" style="219" bestFit="1" customWidth="1"/>
    <col min="14088" max="14336" width="11.42578125" style="219"/>
    <col min="14337" max="14337" width="25.7109375" style="219" customWidth="1"/>
    <col min="14338" max="14343" width="10.140625" style="219" bestFit="1" customWidth="1"/>
    <col min="14344" max="14592" width="11.42578125" style="219"/>
    <col min="14593" max="14593" width="25.7109375" style="219" customWidth="1"/>
    <col min="14594" max="14599" width="10.140625" style="219" bestFit="1" customWidth="1"/>
    <col min="14600" max="14848" width="11.42578125" style="219"/>
    <col min="14849" max="14849" width="25.7109375" style="219" customWidth="1"/>
    <col min="14850" max="14855" width="10.140625" style="219" bestFit="1" customWidth="1"/>
    <col min="14856" max="15104" width="11.42578125" style="219"/>
    <col min="15105" max="15105" width="25.7109375" style="219" customWidth="1"/>
    <col min="15106" max="15111" width="10.140625" style="219" bestFit="1" customWidth="1"/>
    <col min="15112" max="15360" width="11.42578125" style="219"/>
    <col min="15361" max="15361" width="25.7109375" style="219" customWidth="1"/>
    <col min="15362" max="15367" width="10.140625" style="219" bestFit="1" customWidth="1"/>
    <col min="15368" max="15616" width="11.42578125" style="219"/>
    <col min="15617" max="15617" width="25.7109375" style="219" customWidth="1"/>
    <col min="15618" max="15623" width="10.140625" style="219" bestFit="1" customWidth="1"/>
    <col min="15624" max="15872" width="11.42578125" style="219"/>
    <col min="15873" max="15873" width="25.7109375" style="219" customWidth="1"/>
    <col min="15874" max="15879" width="10.140625" style="219" bestFit="1" customWidth="1"/>
    <col min="15880" max="16128" width="11.42578125" style="219"/>
    <col min="16129" max="16129" width="25.7109375" style="219" customWidth="1"/>
    <col min="16130" max="16135" width="10.140625" style="219" bestFit="1" customWidth="1"/>
    <col min="16136" max="16384" width="11.42578125" style="219"/>
  </cols>
  <sheetData>
    <row r="1" spans="1:7" ht="18">
      <c r="A1" s="224" t="s">
        <v>385</v>
      </c>
    </row>
    <row r="2" spans="1:7" ht="15.75">
      <c r="A2" s="223" t="s">
        <v>387</v>
      </c>
    </row>
    <row r="3" spans="1:7" ht="15.75">
      <c r="A3" s="223"/>
    </row>
    <row r="4" spans="1:7">
      <c r="B4" s="222" t="s">
        <v>383</v>
      </c>
      <c r="C4" s="222" t="s">
        <v>382</v>
      </c>
      <c r="D4" s="222" t="s">
        <v>51</v>
      </c>
      <c r="E4" s="222" t="s">
        <v>381</v>
      </c>
      <c r="F4" s="222" t="s">
        <v>380</v>
      </c>
      <c r="G4" s="222" t="s">
        <v>379</v>
      </c>
    </row>
    <row r="5" spans="1:7" ht="15">
      <c r="A5" s="221" t="s">
        <v>378</v>
      </c>
      <c r="B5" s="220">
        <v>128700</v>
      </c>
      <c r="C5" s="220">
        <v>129850</v>
      </c>
      <c r="D5" s="220">
        <v>127253</v>
      </c>
      <c r="E5" s="220">
        <v>124707.94</v>
      </c>
      <c r="F5" s="220">
        <v>122216.78</v>
      </c>
      <c r="G5" s="220">
        <v>125883.28</v>
      </c>
    </row>
    <row r="6" spans="1:7" ht="15">
      <c r="A6" s="221" t="s">
        <v>377</v>
      </c>
      <c r="B6" s="220">
        <v>92664</v>
      </c>
      <c r="C6" s="220">
        <v>93492</v>
      </c>
      <c r="D6" s="220">
        <v>91622.16</v>
      </c>
      <c r="E6" s="220">
        <v>89789.72</v>
      </c>
      <c r="F6" s="220">
        <v>87996.36</v>
      </c>
      <c r="G6" s="220">
        <v>90635.96</v>
      </c>
    </row>
    <row r="7" spans="1:7" ht="15">
      <c r="A7" s="221" t="s">
        <v>376</v>
      </c>
      <c r="B7" s="220">
        <v>36036</v>
      </c>
      <c r="C7" s="220">
        <v>36058</v>
      </c>
      <c r="D7" s="220">
        <v>35630.839999999997</v>
      </c>
      <c r="E7" s="220">
        <v>34918.22</v>
      </c>
      <c r="F7" s="220">
        <v>34220.42</v>
      </c>
      <c r="G7" s="220">
        <v>35247.32</v>
      </c>
    </row>
    <row r="8" spans="1:7" ht="15">
      <c r="A8" s="221" t="s">
        <v>375</v>
      </c>
      <c r="B8" s="220">
        <v>12612.6</v>
      </c>
      <c r="C8" s="220">
        <v>12620.3</v>
      </c>
      <c r="D8" s="220">
        <v>12470.79</v>
      </c>
      <c r="E8" s="220">
        <v>12221.38</v>
      </c>
      <c r="F8" s="220">
        <v>11977.2</v>
      </c>
      <c r="G8" s="220">
        <v>12336.56</v>
      </c>
    </row>
  </sheetData>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G8"/>
  <sheetViews>
    <sheetView workbookViewId="0">
      <selection activeCell="L43" sqref="L43"/>
    </sheetView>
  </sheetViews>
  <sheetFormatPr baseColWidth="10" defaultRowHeight="12.75"/>
  <cols>
    <col min="1" max="1" width="25.7109375" style="219" customWidth="1"/>
    <col min="2" max="2" width="9.140625" style="219" bestFit="1" customWidth="1"/>
    <col min="3" max="7" width="10.140625" style="219" bestFit="1" customWidth="1"/>
    <col min="8" max="256" width="11.42578125" style="219"/>
    <col min="257" max="257" width="25.7109375" style="219" customWidth="1"/>
    <col min="258" max="258" width="9.140625" style="219" bestFit="1" customWidth="1"/>
    <col min="259" max="263" width="10.140625" style="219" bestFit="1" customWidth="1"/>
    <col min="264" max="512" width="11.42578125" style="219"/>
    <col min="513" max="513" width="25.7109375" style="219" customWidth="1"/>
    <col min="514" max="514" width="9.140625" style="219" bestFit="1" customWidth="1"/>
    <col min="515" max="519" width="10.140625" style="219" bestFit="1" customWidth="1"/>
    <col min="520" max="768" width="11.42578125" style="219"/>
    <col min="769" max="769" width="25.7109375" style="219" customWidth="1"/>
    <col min="770" max="770" width="9.140625" style="219" bestFit="1" customWidth="1"/>
    <col min="771" max="775" width="10.140625" style="219" bestFit="1" customWidth="1"/>
    <col min="776" max="1024" width="11.42578125" style="219"/>
    <col min="1025" max="1025" width="25.7109375" style="219" customWidth="1"/>
    <col min="1026" max="1026" width="9.140625" style="219" bestFit="1" customWidth="1"/>
    <col min="1027" max="1031" width="10.140625" style="219" bestFit="1" customWidth="1"/>
    <col min="1032" max="1280" width="11.42578125" style="219"/>
    <col min="1281" max="1281" width="25.7109375" style="219" customWidth="1"/>
    <col min="1282" max="1282" width="9.140625" style="219" bestFit="1" customWidth="1"/>
    <col min="1283" max="1287" width="10.140625" style="219" bestFit="1" customWidth="1"/>
    <col min="1288" max="1536" width="11.42578125" style="219"/>
    <col min="1537" max="1537" width="25.7109375" style="219" customWidth="1"/>
    <col min="1538" max="1538" width="9.140625" style="219" bestFit="1" customWidth="1"/>
    <col min="1539" max="1543" width="10.140625" style="219" bestFit="1" customWidth="1"/>
    <col min="1544" max="1792" width="11.42578125" style="219"/>
    <col min="1793" max="1793" width="25.7109375" style="219" customWidth="1"/>
    <col min="1794" max="1794" width="9.140625" style="219" bestFit="1" customWidth="1"/>
    <col min="1795" max="1799" width="10.140625" style="219" bestFit="1" customWidth="1"/>
    <col min="1800" max="2048" width="11.42578125" style="219"/>
    <col min="2049" max="2049" width="25.7109375" style="219" customWidth="1"/>
    <col min="2050" max="2050" width="9.140625" style="219" bestFit="1" customWidth="1"/>
    <col min="2051" max="2055" width="10.140625" style="219" bestFit="1" customWidth="1"/>
    <col min="2056" max="2304" width="11.42578125" style="219"/>
    <col min="2305" max="2305" width="25.7109375" style="219" customWidth="1"/>
    <col min="2306" max="2306" width="9.140625" style="219" bestFit="1" customWidth="1"/>
    <col min="2307" max="2311" width="10.140625" style="219" bestFit="1" customWidth="1"/>
    <col min="2312" max="2560" width="11.42578125" style="219"/>
    <col min="2561" max="2561" width="25.7109375" style="219" customWidth="1"/>
    <col min="2562" max="2562" width="9.140625" style="219" bestFit="1" customWidth="1"/>
    <col min="2563" max="2567" width="10.140625" style="219" bestFit="1" customWidth="1"/>
    <col min="2568" max="2816" width="11.42578125" style="219"/>
    <col min="2817" max="2817" width="25.7109375" style="219" customWidth="1"/>
    <col min="2818" max="2818" width="9.140625" style="219" bestFit="1" customWidth="1"/>
    <col min="2819" max="2823" width="10.140625" style="219" bestFit="1" customWidth="1"/>
    <col min="2824" max="3072" width="11.42578125" style="219"/>
    <col min="3073" max="3073" width="25.7109375" style="219" customWidth="1"/>
    <col min="3074" max="3074" width="9.140625" style="219" bestFit="1" customWidth="1"/>
    <col min="3075" max="3079" width="10.140625" style="219" bestFit="1" customWidth="1"/>
    <col min="3080" max="3328" width="11.42578125" style="219"/>
    <col min="3329" max="3329" width="25.7109375" style="219" customWidth="1"/>
    <col min="3330" max="3330" width="9.140625" style="219" bestFit="1" customWidth="1"/>
    <col min="3331" max="3335" width="10.140625" style="219" bestFit="1" customWidth="1"/>
    <col min="3336" max="3584" width="11.42578125" style="219"/>
    <col min="3585" max="3585" width="25.7109375" style="219" customWidth="1"/>
    <col min="3586" max="3586" width="9.140625" style="219" bestFit="1" customWidth="1"/>
    <col min="3587" max="3591" width="10.140625" style="219" bestFit="1" customWidth="1"/>
    <col min="3592" max="3840" width="11.42578125" style="219"/>
    <col min="3841" max="3841" width="25.7109375" style="219" customWidth="1"/>
    <col min="3842" max="3842" width="9.140625" style="219" bestFit="1" customWidth="1"/>
    <col min="3843" max="3847" width="10.140625" style="219" bestFit="1" customWidth="1"/>
    <col min="3848" max="4096" width="11.42578125" style="219"/>
    <col min="4097" max="4097" width="25.7109375" style="219" customWidth="1"/>
    <col min="4098" max="4098" width="9.140625" style="219" bestFit="1" customWidth="1"/>
    <col min="4099" max="4103" width="10.140625" style="219" bestFit="1" customWidth="1"/>
    <col min="4104" max="4352" width="11.42578125" style="219"/>
    <col min="4353" max="4353" width="25.7109375" style="219" customWidth="1"/>
    <col min="4354" max="4354" width="9.140625" style="219" bestFit="1" customWidth="1"/>
    <col min="4355" max="4359" width="10.140625" style="219" bestFit="1" customWidth="1"/>
    <col min="4360" max="4608" width="11.42578125" style="219"/>
    <col min="4609" max="4609" width="25.7109375" style="219" customWidth="1"/>
    <col min="4610" max="4610" width="9.140625" style="219" bestFit="1" customWidth="1"/>
    <col min="4611" max="4615" width="10.140625" style="219" bestFit="1" customWidth="1"/>
    <col min="4616" max="4864" width="11.42578125" style="219"/>
    <col min="4865" max="4865" width="25.7109375" style="219" customWidth="1"/>
    <col min="4866" max="4866" width="9.140625" style="219" bestFit="1" customWidth="1"/>
    <col min="4867" max="4871" width="10.140625" style="219" bestFit="1" customWidth="1"/>
    <col min="4872" max="5120" width="11.42578125" style="219"/>
    <col min="5121" max="5121" width="25.7109375" style="219" customWidth="1"/>
    <col min="5122" max="5122" width="9.140625" style="219" bestFit="1" customWidth="1"/>
    <col min="5123" max="5127" width="10.140625" style="219" bestFit="1" customWidth="1"/>
    <col min="5128" max="5376" width="11.42578125" style="219"/>
    <col min="5377" max="5377" width="25.7109375" style="219" customWidth="1"/>
    <col min="5378" max="5378" width="9.140625" style="219" bestFit="1" customWidth="1"/>
    <col min="5379" max="5383" width="10.140625" style="219" bestFit="1" customWidth="1"/>
    <col min="5384" max="5632" width="11.42578125" style="219"/>
    <col min="5633" max="5633" width="25.7109375" style="219" customWidth="1"/>
    <col min="5634" max="5634" width="9.140625" style="219" bestFit="1" customWidth="1"/>
    <col min="5635" max="5639" width="10.140625" style="219" bestFit="1" customWidth="1"/>
    <col min="5640" max="5888" width="11.42578125" style="219"/>
    <col min="5889" max="5889" width="25.7109375" style="219" customWidth="1"/>
    <col min="5890" max="5890" width="9.140625" style="219" bestFit="1" customWidth="1"/>
    <col min="5891" max="5895" width="10.140625" style="219" bestFit="1" customWidth="1"/>
    <col min="5896" max="6144" width="11.42578125" style="219"/>
    <col min="6145" max="6145" width="25.7109375" style="219" customWidth="1"/>
    <col min="6146" max="6146" width="9.140625" style="219" bestFit="1" customWidth="1"/>
    <col min="6147" max="6151" width="10.140625" style="219" bestFit="1" customWidth="1"/>
    <col min="6152" max="6400" width="11.42578125" style="219"/>
    <col min="6401" max="6401" width="25.7109375" style="219" customWidth="1"/>
    <col min="6402" max="6402" width="9.140625" style="219" bestFit="1" customWidth="1"/>
    <col min="6403" max="6407" width="10.140625" style="219" bestFit="1" customWidth="1"/>
    <col min="6408" max="6656" width="11.42578125" style="219"/>
    <col min="6657" max="6657" width="25.7109375" style="219" customWidth="1"/>
    <col min="6658" max="6658" width="9.140625" style="219" bestFit="1" customWidth="1"/>
    <col min="6659" max="6663" width="10.140625" style="219" bestFit="1" customWidth="1"/>
    <col min="6664" max="6912" width="11.42578125" style="219"/>
    <col min="6913" max="6913" width="25.7109375" style="219" customWidth="1"/>
    <col min="6914" max="6914" width="9.140625" style="219" bestFit="1" customWidth="1"/>
    <col min="6915" max="6919" width="10.140625" style="219" bestFit="1" customWidth="1"/>
    <col min="6920" max="7168" width="11.42578125" style="219"/>
    <col min="7169" max="7169" width="25.7109375" style="219" customWidth="1"/>
    <col min="7170" max="7170" width="9.140625" style="219" bestFit="1" customWidth="1"/>
    <col min="7171" max="7175" width="10.140625" style="219" bestFit="1" customWidth="1"/>
    <col min="7176" max="7424" width="11.42578125" style="219"/>
    <col min="7425" max="7425" width="25.7109375" style="219" customWidth="1"/>
    <col min="7426" max="7426" width="9.140625" style="219" bestFit="1" customWidth="1"/>
    <col min="7427" max="7431" width="10.140625" style="219" bestFit="1" customWidth="1"/>
    <col min="7432" max="7680" width="11.42578125" style="219"/>
    <col min="7681" max="7681" width="25.7109375" style="219" customWidth="1"/>
    <col min="7682" max="7682" width="9.140625" style="219" bestFit="1" customWidth="1"/>
    <col min="7683" max="7687" width="10.140625" style="219" bestFit="1" customWidth="1"/>
    <col min="7688" max="7936" width="11.42578125" style="219"/>
    <col min="7937" max="7937" width="25.7109375" style="219" customWidth="1"/>
    <col min="7938" max="7938" width="9.140625" style="219" bestFit="1" customWidth="1"/>
    <col min="7939" max="7943" width="10.140625" style="219" bestFit="1" customWidth="1"/>
    <col min="7944" max="8192" width="11.42578125" style="219"/>
    <col min="8193" max="8193" width="25.7109375" style="219" customWidth="1"/>
    <col min="8194" max="8194" width="9.140625" style="219" bestFit="1" customWidth="1"/>
    <col min="8195" max="8199" width="10.140625" style="219" bestFit="1" customWidth="1"/>
    <col min="8200" max="8448" width="11.42578125" style="219"/>
    <col min="8449" max="8449" width="25.7109375" style="219" customWidth="1"/>
    <col min="8450" max="8450" width="9.140625" style="219" bestFit="1" customWidth="1"/>
    <col min="8451" max="8455" width="10.140625" style="219" bestFit="1" customWidth="1"/>
    <col min="8456" max="8704" width="11.42578125" style="219"/>
    <col min="8705" max="8705" width="25.7109375" style="219" customWidth="1"/>
    <col min="8706" max="8706" width="9.140625" style="219" bestFit="1" customWidth="1"/>
    <col min="8707" max="8711" width="10.140625" style="219" bestFit="1" customWidth="1"/>
    <col min="8712" max="8960" width="11.42578125" style="219"/>
    <col min="8961" max="8961" width="25.7109375" style="219" customWidth="1"/>
    <col min="8962" max="8962" width="9.140625" style="219" bestFit="1" customWidth="1"/>
    <col min="8963" max="8967" width="10.140625" style="219" bestFit="1" customWidth="1"/>
    <col min="8968" max="9216" width="11.42578125" style="219"/>
    <col min="9217" max="9217" width="25.7109375" style="219" customWidth="1"/>
    <col min="9218" max="9218" width="9.140625" style="219" bestFit="1" customWidth="1"/>
    <col min="9219" max="9223" width="10.140625" style="219" bestFit="1" customWidth="1"/>
    <col min="9224" max="9472" width="11.42578125" style="219"/>
    <col min="9473" max="9473" width="25.7109375" style="219" customWidth="1"/>
    <col min="9474" max="9474" width="9.140625" style="219" bestFit="1" customWidth="1"/>
    <col min="9475" max="9479" width="10.140625" style="219" bestFit="1" customWidth="1"/>
    <col min="9480" max="9728" width="11.42578125" style="219"/>
    <col min="9729" max="9729" width="25.7109375" style="219" customWidth="1"/>
    <col min="9730" max="9730" width="9.140625" style="219" bestFit="1" customWidth="1"/>
    <col min="9731" max="9735" width="10.140625" style="219" bestFit="1" customWidth="1"/>
    <col min="9736" max="9984" width="11.42578125" style="219"/>
    <col min="9985" max="9985" width="25.7109375" style="219" customWidth="1"/>
    <col min="9986" max="9986" width="9.140625" style="219" bestFit="1" customWidth="1"/>
    <col min="9987" max="9991" width="10.140625" style="219" bestFit="1" customWidth="1"/>
    <col min="9992" max="10240" width="11.42578125" style="219"/>
    <col min="10241" max="10241" width="25.7109375" style="219" customWidth="1"/>
    <col min="10242" max="10242" width="9.140625" style="219" bestFit="1" customWidth="1"/>
    <col min="10243" max="10247" width="10.140625" style="219" bestFit="1" customWidth="1"/>
    <col min="10248" max="10496" width="11.42578125" style="219"/>
    <col min="10497" max="10497" width="25.7109375" style="219" customWidth="1"/>
    <col min="10498" max="10498" width="9.140625" style="219" bestFit="1" customWidth="1"/>
    <col min="10499" max="10503" width="10.140625" style="219" bestFit="1" customWidth="1"/>
    <col min="10504" max="10752" width="11.42578125" style="219"/>
    <col min="10753" max="10753" width="25.7109375" style="219" customWidth="1"/>
    <col min="10754" max="10754" width="9.140625" style="219" bestFit="1" customWidth="1"/>
    <col min="10755" max="10759" width="10.140625" style="219" bestFit="1" customWidth="1"/>
    <col min="10760" max="11008" width="11.42578125" style="219"/>
    <col min="11009" max="11009" width="25.7109375" style="219" customWidth="1"/>
    <col min="11010" max="11010" width="9.140625" style="219" bestFit="1" customWidth="1"/>
    <col min="11011" max="11015" width="10.140625" style="219" bestFit="1" customWidth="1"/>
    <col min="11016" max="11264" width="11.42578125" style="219"/>
    <col min="11265" max="11265" width="25.7109375" style="219" customWidth="1"/>
    <col min="11266" max="11266" width="9.140625" style="219" bestFit="1" customWidth="1"/>
    <col min="11267" max="11271" width="10.140625" style="219" bestFit="1" customWidth="1"/>
    <col min="11272" max="11520" width="11.42578125" style="219"/>
    <col min="11521" max="11521" width="25.7109375" style="219" customWidth="1"/>
    <col min="11522" max="11522" width="9.140625" style="219" bestFit="1" customWidth="1"/>
    <col min="11523" max="11527" width="10.140625" style="219" bestFit="1" customWidth="1"/>
    <col min="11528" max="11776" width="11.42578125" style="219"/>
    <col min="11777" max="11777" width="25.7109375" style="219" customWidth="1"/>
    <col min="11778" max="11778" width="9.140625" style="219" bestFit="1" customWidth="1"/>
    <col min="11779" max="11783" width="10.140625" style="219" bestFit="1" customWidth="1"/>
    <col min="11784" max="12032" width="11.42578125" style="219"/>
    <col min="12033" max="12033" width="25.7109375" style="219" customWidth="1"/>
    <col min="12034" max="12034" width="9.140625" style="219" bestFit="1" customWidth="1"/>
    <col min="12035" max="12039" width="10.140625" style="219" bestFit="1" customWidth="1"/>
    <col min="12040" max="12288" width="11.42578125" style="219"/>
    <col min="12289" max="12289" width="25.7109375" style="219" customWidth="1"/>
    <col min="12290" max="12290" width="9.140625" style="219" bestFit="1" customWidth="1"/>
    <col min="12291" max="12295" width="10.140625" style="219" bestFit="1" customWidth="1"/>
    <col min="12296" max="12544" width="11.42578125" style="219"/>
    <col min="12545" max="12545" width="25.7109375" style="219" customWidth="1"/>
    <col min="12546" max="12546" width="9.140625" style="219" bestFit="1" customWidth="1"/>
    <col min="12547" max="12551" width="10.140625" style="219" bestFit="1" customWidth="1"/>
    <col min="12552" max="12800" width="11.42578125" style="219"/>
    <col min="12801" max="12801" width="25.7109375" style="219" customWidth="1"/>
    <col min="12802" max="12802" width="9.140625" style="219" bestFit="1" customWidth="1"/>
    <col min="12803" max="12807" width="10.140625" style="219" bestFit="1" customWidth="1"/>
    <col min="12808" max="13056" width="11.42578125" style="219"/>
    <col min="13057" max="13057" width="25.7109375" style="219" customWidth="1"/>
    <col min="13058" max="13058" width="9.140625" style="219" bestFit="1" customWidth="1"/>
    <col min="13059" max="13063" width="10.140625" style="219" bestFit="1" customWidth="1"/>
    <col min="13064" max="13312" width="11.42578125" style="219"/>
    <col min="13313" max="13313" width="25.7109375" style="219" customWidth="1"/>
    <col min="13314" max="13314" width="9.140625" style="219" bestFit="1" customWidth="1"/>
    <col min="13315" max="13319" width="10.140625" style="219" bestFit="1" customWidth="1"/>
    <col min="13320" max="13568" width="11.42578125" style="219"/>
    <col min="13569" max="13569" width="25.7109375" style="219" customWidth="1"/>
    <col min="13570" max="13570" width="9.140625" style="219" bestFit="1" customWidth="1"/>
    <col min="13571" max="13575" width="10.140625" style="219" bestFit="1" customWidth="1"/>
    <col min="13576" max="13824" width="11.42578125" style="219"/>
    <col min="13825" max="13825" width="25.7109375" style="219" customWidth="1"/>
    <col min="13826" max="13826" width="9.140625" style="219" bestFit="1" customWidth="1"/>
    <col min="13827" max="13831" width="10.140625" style="219" bestFit="1" customWidth="1"/>
    <col min="13832" max="14080" width="11.42578125" style="219"/>
    <col min="14081" max="14081" width="25.7109375" style="219" customWidth="1"/>
    <col min="14082" max="14082" width="9.140625" style="219" bestFit="1" customWidth="1"/>
    <col min="14083" max="14087" width="10.140625" style="219" bestFit="1" customWidth="1"/>
    <col min="14088" max="14336" width="11.42578125" style="219"/>
    <col min="14337" max="14337" width="25.7109375" style="219" customWidth="1"/>
    <col min="14338" max="14338" width="9.140625" style="219" bestFit="1" customWidth="1"/>
    <col min="14339" max="14343" width="10.140625" style="219" bestFit="1" customWidth="1"/>
    <col min="14344" max="14592" width="11.42578125" style="219"/>
    <col min="14593" max="14593" width="25.7109375" style="219" customWidth="1"/>
    <col min="14594" max="14594" width="9.140625" style="219" bestFit="1" customWidth="1"/>
    <col min="14595" max="14599" width="10.140625" style="219" bestFit="1" customWidth="1"/>
    <col min="14600" max="14848" width="11.42578125" style="219"/>
    <col min="14849" max="14849" width="25.7109375" style="219" customWidth="1"/>
    <col min="14850" max="14850" width="9.140625" style="219" bestFit="1" customWidth="1"/>
    <col min="14851" max="14855" width="10.140625" style="219" bestFit="1" customWidth="1"/>
    <col min="14856" max="15104" width="11.42578125" style="219"/>
    <col min="15105" max="15105" width="25.7109375" style="219" customWidth="1"/>
    <col min="15106" max="15106" width="9.140625" style="219" bestFit="1" customWidth="1"/>
    <col min="15107" max="15111" width="10.140625" style="219" bestFit="1" customWidth="1"/>
    <col min="15112" max="15360" width="11.42578125" style="219"/>
    <col min="15361" max="15361" width="25.7109375" style="219" customWidth="1"/>
    <col min="15362" max="15362" width="9.140625" style="219" bestFit="1" customWidth="1"/>
    <col min="15363" max="15367" width="10.140625" style="219" bestFit="1" customWidth="1"/>
    <col min="15368" max="15616" width="11.42578125" style="219"/>
    <col min="15617" max="15617" width="25.7109375" style="219" customWidth="1"/>
    <col min="15618" max="15618" width="9.140625" style="219" bestFit="1" customWidth="1"/>
    <col min="15619" max="15623" width="10.140625" style="219" bestFit="1" customWidth="1"/>
    <col min="15624" max="15872" width="11.42578125" style="219"/>
    <col min="15873" max="15873" width="25.7109375" style="219" customWidth="1"/>
    <col min="15874" max="15874" width="9.140625" style="219" bestFit="1" customWidth="1"/>
    <col min="15875" max="15879" width="10.140625" style="219" bestFit="1" customWidth="1"/>
    <col min="15880" max="16128" width="11.42578125" style="219"/>
    <col min="16129" max="16129" width="25.7109375" style="219" customWidth="1"/>
    <col min="16130" max="16130" width="9.140625" style="219" bestFit="1" customWidth="1"/>
    <col min="16131" max="16135" width="10.140625" style="219" bestFit="1" customWidth="1"/>
    <col min="16136" max="16384" width="11.42578125" style="219"/>
  </cols>
  <sheetData>
    <row r="1" spans="1:7" ht="18">
      <c r="A1" s="224" t="s">
        <v>385</v>
      </c>
    </row>
    <row r="2" spans="1:7" ht="15.75">
      <c r="A2" s="223" t="s">
        <v>419</v>
      </c>
    </row>
    <row r="3" spans="1:7" ht="15.75">
      <c r="A3" s="223"/>
    </row>
    <row r="4" spans="1:7">
      <c r="B4" s="222" t="s">
        <v>383</v>
      </c>
      <c r="C4" s="222" t="s">
        <v>382</v>
      </c>
      <c r="D4" s="222" t="s">
        <v>51</v>
      </c>
      <c r="E4" s="222" t="s">
        <v>381</v>
      </c>
      <c r="F4" s="222" t="s">
        <v>380</v>
      </c>
      <c r="G4" s="222" t="s">
        <v>379</v>
      </c>
    </row>
    <row r="5" spans="1:7" ht="15">
      <c r="A5" s="221" t="s">
        <v>378</v>
      </c>
      <c r="B5" s="220">
        <v>98300</v>
      </c>
      <c r="C5" s="220">
        <v>102232</v>
      </c>
      <c r="D5" s="220">
        <v>106321.28</v>
      </c>
      <c r="E5" s="220">
        <v>110574.1312</v>
      </c>
      <c r="F5" s="220">
        <v>114997.09644800001</v>
      </c>
      <c r="G5" s="220">
        <v>119596.98030592002</v>
      </c>
    </row>
    <row r="6" spans="1:7" ht="15">
      <c r="A6" s="221" t="s">
        <v>377</v>
      </c>
      <c r="B6" s="220">
        <v>63895</v>
      </c>
      <c r="C6" s="220">
        <v>66450.8</v>
      </c>
      <c r="D6" s="220">
        <v>69108.831999999995</v>
      </c>
      <c r="E6" s="220">
        <v>71873.185280000005</v>
      </c>
      <c r="F6" s="220">
        <v>74748.112691200004</v>
      </c>
      <c r="G6" s="220">
        <v>77738.037198848018</v>
      </c>
    </row>
    <row r="7" spans="1:7" ht="15">
      <c r="A7" s="221" t="s">
        <v>376</v>
      </c>
      <c r="B7" s="220">
        <v>34405</v>
      </c>
      <c r="C7" s="220">
        <v>35781.199999999997</v>
      </c>
      <c r="D7" s="220">
        <v>37212.448000000004</v>
      </c>
      <c r="E7" s="220">
        <v>38700.945919999998</v>
      </c>
      <c r="F7" s="220">
        <v>40248.983756800008</v>
      </c>
      <c r="G7" s="220">
        <v>41858.943107072002</v>
      </c>
    </row>
    <row r="8" spans="1:7" ht="15">
      <c r="A8" s="221" t="s">
        <v>375</v>
      </c>
      <c r="B8" s="220">
        <v>13073.9</v>
      </c>
      <c r="C8" s="220">
        <v>13596.856</v>
      </c>
      <c r="D8" s="220">
        <v>14140.730240000001</v>
      </c>
      <c r="E8" s="220">
        <v>14706.359449599999</v>
      </c>
      <c r="F8" s="220">
        <v>15294.613827584002</v>
      </c>
      <c r="G8" s="220">
        <v>15906.39838068736</v>
      </c>
    </row>
  </sheetData>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G11"/>
  <sheetViews>
    <sheetView workbookViewId="0">
      <selection activeCell="M37" sqref="M37"/>
    </sheetView>
  </sheetViews>
  <sheetFormatPr baseColWidth="10" defaultRowHeight="12.75"/>
  <cols>
    <col min="1" max="1" width="21.5703125" style="219" customWidth="1"/>
    <col min="2" max="256" width="11.42578125" style="219"/>
    <col min="257" max="257" width="21.5703125" style="219" customWidth="1"/>
    <col min="258" max="512" width="11.42578125" style="219"/>
    <col min="513" max="513" width="21.5703125" style="219" customWidth="1"/>
    <col min="514" max="768" width="11.42578125" style="219"/>
    <col min="769" max="769" width="21.5703125" style="219" customWidth="1"/>
    <col min="770" max="1024" width="11.42578125" style="219"/>
    <col min="1025" max="1025" width="21.5703125" style="219" customWidth="1"/>
    <col min="1026" max="1280" width="11.42578125" style="219"/>
    <col min="1281" max="1281" width="21.5703125" style="219" customWidth="1"/>
    <col min="1282" max="1536" width="11.42578125" style="219"/>
    <col min="1537" max="1537" width="21.5703125" style="219" customWidth="1"/>
    <col min="1538" max="1792" width="11.42578125" style="219"/>
    <col min="1793" max="1793" width="21.5703125" style="219" customWidth="1"/>
    <col min="1794" max="2048" width="11.42578125" style="219"/>
    <col min="2049" max="2049" width="21.5703125" style="219" customWidth="1"/>
    <col min="2050" max="2304" width="11.42578125" style="219"/>
    <col min="2305" max="2305" width="21.5703125" style="219" customWidth="1"/>
    <col min="2306" max="2560" width="11.42578125" style="219"/>
    <col min="2561" max="2561" width="21.5703125" style="219" customWidth="1"/>
    <col min="2562" max="2816" width="11.42578125" style="219"/>
    <col min="2817" max="2817" width="21.5703125" style="219" customWidth="1"/>
    <col min="2818" max="3072" width="11.42578125" style="219"/>
    <col min="3073" max="3073" width="21.5703125" style="219" customWidth="1"/>
    <col min="3074" max="3328" width="11.42578125" style="219"/>
    <col min="3329" max="3329" width="21.5703125" style="219" customWidth="1"/>
    <col min="3330" max="3584" width="11.42578125" style="219"/>
    <col min="3585" max="3585" width="21.5703125" style="219" customWidth="1"/>
    <col min="3586" max="3840" width="11.42578125" style="219"/>
    <col min="3841" max="3841" width="21.5703125" style="219" customWidth="1"/>
    <col min="3842" max="4096" width="11.42578125" style="219"/>
    <col min="4097" max="4097" width="21.5703125" style="219" customWidth="1"/>
    <col min="4098" max="4352" width="11.42578125" style="219"/>
    <col min="4353" max="4353" width="21.5703125" style="219" customWidth="1"/>
    <col min="4354" max="4608" width="11.42578125" style="219"/>
    <col min="4609" max="4609" width="21.5703125" style="219" customWidth="1"/>
    <col min="4610" max="4864" width="11.42578125" style="219"/>
    <col min="4865" max="4865" width="21.5703125" style="219" customWidth="1"/>
    <col min="4866" max="5120" width="11.42578125" style="219"/>
    <col min="5121" max="5121" width="21.5703125" style="219" customWidth="1"/>
    <col min="5122" max="5376" width="11.42578125" style="219"/>
    <col min="5377" max="5377" width="21.5703125" style="219" customWidth="1"/>
    <col min="5378" max="5632" width="11.42578125" style="219"/>
    <col min="5633" max="5633" width="21.5703125" style="219" customWidth="1"/>
    <col min="5634" max="5888" width="11.42578125" style="219"/>
    <col min="5889" max="5889" width="21.5703125" style="219" customWidth="1"/>
    <col min="5890" max="6144" width="11.42578125" style="219"/>
    <col min="6145" max="6145" width="21.5703125" style="219" customWidth="1"/>
    <col min="6146" max="6400" width="11.42578125" style="219"/>
    <col min="6401" max="6401" width="21.5703125" style="219" customWidth="1"/>
    <col min="6402" max="6656" width="11.42578125" style="219"/>
    <col min="6657" max="6657" width="21.5703125" style="219" customWidth="1"/>
    <col min="6658" max="6912" width="11.42578125" style="219"/>
    <col min="6913" max="6913" width="21.5703125" style="219" customWidth="1"/>
    <col min="6914" max="7168" width="11.42578125" style="219"/>
    <col min="7169" max="7169" width="21.5703125" style="219" customWidth="1"/>
    <col min="7170" max="7424" width="11.42578125" style="219"/>
    <col min="7425" max="7425" width="21.5703125" style="219" customWidth="1"/>
    <col min="7426" max="7680" width="11.42578125" style="219"/>
    <col min="7681" max="7681" width="21.5703125" style="219" customWidth="1"/>
    <col min="7682" max="7936" width="11.42578125" style="219"/>
    <col min="7937" max="7937" width="21.5703125" style="219" customWidth="1"/>
    <col min="7938" max="8192" width="11.42578125" style="219"/>
    <col min="8193" max="8193" width="21.5703125" style="219" customWidth="1"/>
    <col min="8194" max="8448" width="11.42578125" style="219"/>
    <col min="8449" max="8449" width="21.5703125" style="219" customWidth="1"/>
    <col min="8450" max="8704" width="11.42578125" style="219"/>
    <col min="8705" max="8705" width="21.5703125" style="219" customWidth="1"/>
    <col min="8706" max="8960" width="11.42578125" style="219"/>
    <col min="8961" max="8961" width="21.5703125" style="219" customWidth="1"/>
    <col min="8962" max="9216" width="11.42578125" style="219"/>
    <col min="9217" max="9217" width="21.5703125" style="219" customWidth="1"/>
    <col min="9218" max="9472" width="11.42578125" style="219"/>
    <col min="9473" max="9473" width="21.5703125" style="219" customWidth="1"/>
    <col min="9474" max="9728" width="11.42578125" style="219"/>
    <col min="9729" max="9729" width="21.5703125" style="219" customWidth="1"/>
    <col min="9730" max="9984" width="11.42578125" style="219"/>
    <col min="9985" max="9985" width="21.5703125" style="219" customWidth="1"/>
    <col min="9986" max="10240" width="11.42578125" style="219"/>
    <col min="10241" max="10241" width="21.5703125" style="219" customWidth="1"/>
    <col min="10242" max="10496" width="11.42578125" style="219"/>
    <col min="10497" max="10497" width="21.5703125" style="219" customWidth="1"/>
    <col min="10498" max="10752" width="11.42578125" style="219"/>
    <col min="10753" max="10753" width="21.5703125" style="219" customWidth="1"/>
    <col min="10754" max="11008" width="11.42578125" style="219"/>
    <col min="11009" max="11009" width="21.5703125" style="219" customWidth="1"/>
    <col min="11010" max="11264" width="11.42578125" style="219"/>
    <col min="11265" max="11265" width="21.5703125" style="219" customWidth="1"/>
    <col min="11266" max="11520" width="11.42578125" style="219"/>
    <col min="11521" max="11521" width="21.5703125" style="219" customWidth="1"/>
    <col min="11522" max="11776" width="11.42578125" style="219"/>
    <col min="11777" max="11777" width="21.5703125" style="219" customWidth="1"/>
    <col min="11778" max="12032" width="11.42578125" style="219"/>
    <col min="12033" max="12033" width="21.5703125" style="219" customWidth="1"/>
    <col min="12034" max="12288" width="11.42578125" style="219"/>
    <col min="12289" max="12289" width="21.5703125" style="219" customWidth="1"/>
    <col min="12290" max="12544" width="11.42578125" style="219"/>
    <col min="12545" max="12545" width="21.5703125" style="219" customWidth="1"/>
    <col min="12546" max="12800" width="11.42578125" style="219"/>
    <col min="12801" max="12801" width="21.5703125" style="219" customWidth="1"/>
    <col min="12802" max="13056" width="11.42578125" style="219"/>
    <col min="13057" max="13057" width="21.5703125" style="219" customWidth="1"/>
    <col min="13058" max="13312" width="11.42578125" style="219"/>
    <col min="13313" max="13313" width="21.5703125" style="219" customWidth="1"/>
    <col min="13314" max="13568" width="11.42578125" style="219"/>
    <col min="13569" max="13569" width="21.5703125" style="219" customWidth="1"/>
    <col min="13570" max="13824" width="11.42578125" style="219"/>
    <col min="13825" max="13825" width="21.5703125" style="219" customWidth="1"/>
    <col min="13826" max="14080" width="11.42578125" style="219"/>
    <col min="14081" max="14081" width="21.5703125" style="219" customWidth="1"/>
    <col min="14082" max="14336" width="11.42578125" style="219"/>
    <col min="14337" max="14337" width="21.5703125" style="219" customWidth="1"/>
    <col min="14338" max="14592" width="11.42578125" style="219"/>
    <col min="14593" max="14593" width="21.5703125" style="219" customWidth="1"/>
    <col min="14594" max="14848" width="11.42578125" style="219"/>
    <col min="14849" max="14849" width="21.5703125" style="219" customWidth="1"/>
    <col min="14850" max="15104" width="11.42578125" style="219"/>
    <col min="15105" max="15105" width="21.5703125" style="219" customWidth="1"/>
    <col min="15106" max="15360" width="11.42578125" style="219"/>
    <col min="15361" max="15361" width="21.5703125" style="219" customWidth="1"/>
    <col min="15362" max="15616" width="11.42578125" style="219"/>
    <col min="15617" max="15617" width="21.5703125" style="219" customWidth="1"/>
    <col min="15618" max="15872" width="11.42578125" style="219"/>
    <col min="15873" max="15873" width="21.5703125" style="219" customWidth="1"/>
    <col min="15874" max="16128" width="11.42578125" style="219"/>
    <col min="16129" max="16129" width="21.5703125" style="219" customWidth="1"/>
    <col min="16130" max="16384" width="11.42578125" style="219"/>
  </cols>
  <sheetData>
    <row r="1" spans="1:7" ht="18">
      <c r="A1" s="224" t="s">
        <v>420</v>
      </c>
    </row>
    <row r="2" spans="1:7" ht="15.75">
      <c r="A2" s="223" t="s">
        <v>421</v>
      </c>
    </row>
    <row r="7" spans="1:7">
      <c r="B7" s="222" t="s">
        <v>383</v>
      </c>
      <c r="C7" s="222" t="s">
        <v>382</v>
      </c>
      <c r="D7" s="222" t="s">
        <v>51</v>
      </c>
      <c r="E7" s="222" t="s">
        <v>381</v>
      </c>
      <c r="F7" s="222" t="s">
        <v>380</v>
      </c>
      <c r="G7" s="222" t="s">
        <v>379</v>
      </c>
    </row>
    <row r="8" spans="1:7">
      <c r="A8" s="221" t="s">
        <v>378</v>
      </c>
    </row>
    <row r="9" spans="1:7">
      <c r="A9" s="221" t="s">
        <v>377</v>
      </c>
    </row>
    <row r="10" spans="1:7">
      <c r="A10" s="221" t="s">
        <v>376</v>
      </c>
    </row>
    <row r="11" spans="1:7">
      <c r="A11" s="221" t="s">
        <v>375</v>
      </c>
    </row>
  </sheetData>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E32"/>
  <sheetViews>
    <sheetView topLeftCell="A4" workbookViewId="0">
      <selection activeCell="C14" sqref="C14"/>
    </sheetView>
  </sheetViews>
  <sheetFormatPr baseColWidth="10" defaultRowHeight="15"/>
  <cols>
    <col min="1" max="1" width="20.7109375" customWidth="1"/>
    <col min="2" max="5" width="15.7109375" customWidth="1"/>
  </cols>
  <sheetData>
    <row r="1" spans="1:5" ht="15.75">
      <c r="A1" s="254" t="s">
        <v>416</v>
      </c>
      <c r="B1" s="254"/>
      <c r="C1" s="254"/>
      <c r="D1" s="254"/>
      <c r="E1" s="254"/>
    </row>
    <row r="2" spans="1:5" s="100" customFormat="1" ht="15.75">
      <c r="A2" s="253"/>
      <c r="B2" s="253"/>
      <c r="C2" s="253"/>
      <c r="D2" s="253"/>
      <c r="E2" s="253"/>
    </row>
    <row r="3" spans="1:5" ht="30" customHeight="1">
      <c r="A3" s="252" t="s">
        <v>415</v>
      </c>
      <c r="B3" s="251"/>
      <c r="C3" s="251"/>
      <c r="D3" s="250"/>
      <c r="E3" s="250"/>
    </row>
    <row r="5" spans="1:5" s="99" customFormat="1" ht="21.75" customHeight="1" thickBot="1">
      <c r="A5" s="659" t="s">
        <v>414</v>
      </c>
      <c r="B5" s="659"/>
      <c r="C5" s="659"/>
      <c r="D5" s="659"/>
      <c r="E5" s="659"/>
    </row>
    <row r="6" spans="1:5" ht="21.95" customHeight="1">
      <c r="A6" s="249" t="s">
        <v>413</v>
      </c>
      <c r="B6" s="249" t="s">
        <v>396</v>
      </c>
      <c r="C6" s="249" t="s">
        <v>395</v>
      </c>
      <c r="D6" s="249" t="s">
        <v>394</v>
      </c>
      <c r="E6" s="248" t="s">
        <v>393</v>
      </c>
    </row>
    <row r="7" spans="1:5" ht="21.95" customHeight="1">
      <c r="A7" s="247" t="s">
        <v>412</v>
      </c>
      <c r="B7" s="246"/>
      <c r="C7" s="246"/>
      <c r="D7" s="246"/>
      <c r="E7" s="246"/>
    </row>
    <row r="8" spans="1:5" ht="21.95" customHeight="1">
      <c r="A8" s="245" t="s">
        <v>411</v>
      </c>
      <c r="B8" s="244"/>
      <c r="C8" s="244"/>
      <c r="D8" s="244"/>
      <c r="E8" s="244"/>
    </row>
    <row r="9" spans="1:5" ht="21.95" customHeight="1">
      <c r="A9" s="243" t="s">
        <v>410</v>
      </c>
      <c r="B9" s="242"/>
      <c r="C9" s="242"/>
      <c r="D9" s="242"/>
      <c r="E9" s="242"/>
    </row>
    <row r="10" spans="1:5" ht="21.95" customHeight="1">
      <c r="A10" s="241" t="s">
        <v>409</v>
      </c>
      <c r="B10" s="228"/>
      <c r="C10" s="228"/>
      <c r="D10" s="228"/>
      <c r="E10" s="228"/>
    </row>
    <row r="11" spans="1:5" ht="15.75" thickBot="1"/>
    <row r="12" spans="1:5" ht="21.95" customHeight="1">
      <c r="A12" s="231" t="s">
        <v>408</v>
      </c>
      <c r="B12" s="240" t="s">
        <v>396</v>
      </c>
      <c r="C12" s="240" t="s">
        <v>395</v>
      </c>
      <c r="D12" s="240" t="s">
        <v>394</v>
      </c>
      <c r="E12" s="240" t="s">
        <v>393</v>
      </c>
    </row>
    <row r="13" spans="1:5" ht="21.95" customHeight="1">
      <c r="A13" s="229" t="s">
        <v>407</v>
      </c>
      <c r="B13" s="228">
        <v>264</v>
      </c>
      <c r="C13" s="228">
        <v>236</v>
      </c>
      <c r="D13" s="228">
        <v>296</v>
      </c>
      <c r="E13" s="228">
        <v>312</v>
      </c>
    </row>
    <row r="14" spans="1:5" ht="21.95" customHeight="1">
      <c r="A14" s="229" t="s">
        <v>406</v>
      </c>
      <c r="B14" s="228">
        <v>893</v>
      </c>
      <c r="C14" s="228">
        <v>814</v>
      </c>
      <c r="D14" s="228">
        <v>945</v>
      </c>
      <c r="E14" s="228">
        <v>1024</v>
      </c>
    </row>
    <row r="15" spans="1:5" ht="21.95" customHeight="1">
      <c r="A15" s="229" t="s">
        <v>405</v>
      </c>
      <c r="B15" s="228">
        <v>241</v>
      </c>
      <c r="C15" s="228">
        <v>232</v>
      </c>
      <c r="D15" s="228">
        <v>256</v>
      </c>
      <c r="E15" s="228">
        <v>287</v>
      </c>
    </row>
    <row r="16" spans="1:5" ht="21.95" customHeight="1">
      <c r="A16" s="229" t="s">
        <v>404</v>
      </c>
      <c r="B16" s="239">
        <v>0</v>
      </c>
      <c r="C16" s="239">
        <v>0</v>
      </c>
      <c r="D16" s="239">
        <v>0</v>
      </c>
      <c r="E16" s="239">
        <v>0</v>
      </c>
    </row>
    <row r="17" spans="1:5" ht="21.95" customHeight="1" thickBot="1">
      <c r="A17" s="238" t="s">
        <v>388</v>
      </c>
      <c r="B17" s="237"/>
      <c r="C17" s="237"/>
      <c r="D17" s="237"/>
      <c r="E17" s="236"/>
    </row>
    <row r="18" spans="1:5" ht="15.75" thickBot="1"/>
    <row r="19" spans="1:5" ht="21.95" customHeight="1">
      <c r="A19" s="231" t="s">
        <v>403</v>
      </c>
      <c r="B19" s="235" t="s">
        <v>396</v>
      </c>
      <c r="C19" s="235" t="s">
        <v>395</v>
      </c>
      <c r="D19" s="235" t="s">
        <v>394</v>
      </c>
      <c r="E19" s="235" t="s">
        <v>393</v>
      </c>
    </row>
    <row r="20" spans="1:5" ht="21.95" customHeight="1">
      <c r="A20" s="229" t="s">
        <v>402</v>
      </c>
      <c r="B20" s="228">
        <v>257</v>
      </c>
      <c r="C20" s="228">
        <v>240</v>
      </c>
      <c r="D20" s="228">
        <v>254</v>
      </c>
      <c r="E20" s="228">
        <v>270</v>
      </c>
    </row>
    <row r="21" spans="1:5" ht="21.95" customHeight="1">
      <c r="A21" s="229" t="s">
        <v>401</v>
      </c>
      <c r="B21" s="228">
        <v>777</v>
      </c>
      <c r="C21" s="228">
        <v>750</v>
      </c>
      <c r="D21" s="228">
        <v>799</v>
      </c>
      <c r="E21" s="228">
        <v>842</v>
      </c>
    </row>
    <row r="22" spans="1:5" ht="21.95" customHeight="1">
      <c r="A22" s="229" t="s">
        <v>400</v>
      </c>
      <c r="B22" s="228">
        <v>196</v>
      </c>
      <c r="C22" s="228">
        <v>245</v>
      </c>
      <c r="D22" s="228">
        <v>256</v>
      </c>
      <c r="E22" s="228">
        <v>287</v>
      </c>
    </row>
    <row r="23" spans="1:5" ht="21.95" customHeight="1">
      <c r="A23" s="229" t="s">
        <v>399</v>
      </c>
      <c r="B23" s="228">
        <v>0</v>
      </c>
      <c r="C23" s="228">
        <v>0</v>
      </c>
      <c r="D23" s="228">
        <v>0</v>
      </c>
      <c r="E23" s="228">
        <v>0</v>
      </c>
    </row>
    <row r="24" spans="1:5" ht="21.95" customHeight="1">
      <c r="A24" s="229" t="s">
        <v>398</v>
      </c>
      <c r="B24" s="228">
        <v>241</v>
      </c>
      <c r="C24" s="228">
        <v>232</v>
      </c>
      <c r="D24" s="228">
        <v>256</v>
      </c>
      <c r="E24" s="228">
        <v>287</v>
      </c>
    </row>
    <row r="25" spans="1:5" ht="21.95" customHeight="1" thickBot="1">
      <c r="A25" s="234" t="s">
        <v>388</v>
      </c>
      <c r="B25" s="233"/>
      <c r="C25" s="233"/>
      <c r="D25" s="233"/>
      <c r="E25" s="232"/>
    </row>
    <row r="26" spans="1:5" ht="15.75" thickBot="1"/>
    <row r="27" spans="1:5" ht="21.95" customHeight="1">
      <c r="A27" s="231" t="s">
        <v>397</v>
      </c>
      <c r="B27" s="230" t="s">
        <v>396</v>
      </c>
      <c r="C27" s="230" t="s">
        <v>395</v>
      </c>
      <c r="D27" s="230" t="s">
        <v>394</v>
      </c>
      <c r="E27" s="230" t="s">
        <v>393</v>
      </c>
    </row>
    <row r="28" spans="1:5" ht="21.95" customHeight="1">
      <c r="A28" s="229" t="s">
        <v>392</v>
      </c>
      <c r="B28" s="228">
        <v>425</v>
      </c>
      <c r="C28" s="228">
        <v>412</v>
      </c>
      <c r="D28" s="228">
        <v>478</v>
      </c>
      <c r="E28" s="228">
        <v>582</v>
      </c>
    </row>
    <row r="29" spans="1:5" ht="21.95" customHeight="1">
      <c r="A29" s="229" t="s">
        <v>391</v>
      </c>
      <c r="B29" s="228">
        <v>1024</v>
      </c>
      <c r="C29" s="228">
        <v>987</v>
      </c>
      <c r="D29" s="228">
        <v>1240</v>
      </c>
      <c r="E29" s="228">
        <v>1365</v>
      </c>
    </row>
    <row r="30" spans="1:5" ht="21.95" customHeight="1">
      <c r="A30" s="229" t="s">
        <v>390</v>
      </c>
      <c r="B30" s="228">
        <v>254</v>
      </c>
      <c r="C30" s="228">
        <v>230</v>
      </c>
      <c r="D30" s="228">
        <v>287</v>
      </c>
      <c r="E30" s="228">
        <v>354</v>
      </c>
    </row>
    <row r="31" spans="1:5" ht="21.95" customHeight="1">
      <c r="A31" s="229" t="s">
        <v>389</v>
      </c>
      <c r="B31" s="228">
        <v>125</v>
      </c>
      <c r="C31" s="228">
        <v>117</v>
      </c>
      <c r="D31" s="228">
        <v>135</v>
      </c>
      <c r="E31" s="228">
        <v>152</v>
      </c>
    </row>
    <row r="32" spans="1:5" ht="21.95" customHeight="1" thickBot="1">
      <c r="A32" s="227" t="s">
        <v>388</v>
      </c>
      <c r="B32" s="226"/>
      <c r="C32" s="226"/>
      <c r="D32" s="226"/>
      <c r="E32" s="225"/>
    </row>
  </sheetData>
  <mergeCells count="1">
    <mergeCell ref="A5:E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89245-CC40-40BE-A5FF-FE1FEB2FEB63}">
  <dimension ref="A1:I10"/>
  <sheetViews>
    <sheetView workbookViewId="0">
      <selection activeCell="J1" sqref="J1"/>
    </sheetView>
  </sheetViews>
  <sheetFormatPr baseColWidth="10" defaultRowHeight="15"/>
  <sheetData>
    <row r="1" spans="1:9" ht="23.25">
      <c r="A1" s="617" t="str">
        <f>'PAGE DE GARDE'!B12</f>
        <v>INSERTION SUPPRESSION LIGNES/COLONNES</v>
      </c>
      <c r="B1" s="617"/>
      <c r="C1" s="617"/>
      <c r="D1" s="617"/>
      <c r="E1" s="617"/>
      <c r="F1" s="617"/>
      <c r="G1" s="617"/>
      <c r="H1" s="617"/>
      <c r="I1" s="617"/>
    </row>
    <row r="3" spans="1:9">
      <c r="B3" t="s">
        <v>577</v>
      </c>
    </row>
    <row r="4" spans="1:9">
      <c r="C4" t="s">
        <v>574</v>
      </c>
    </row>
    <row r="5" spans="1:9">
      <c r="C5" t="s">
        <v>575</v>
      </c>
    </row>
    <row r="6" spans="1:9">
      <c r="C6" t="s">
        <v>576</v>
      </c>
    </row>
    <row r="7" spans="1:9">
      <c r="B7" t="s">
        <v>573</v>
      </c>
    </row>
    <row r="8" spans="1:9">
      <c r="C8" t="s">
        <v>574</v>
      </c>
    </row>
    <row r="9" spans="1:9">
      <c r="C9" t="s">
        <v>575</v>
      </c>
    </row>
    <row r="10" spans="1:9">
      <c r="C10" t="s">
        <v>576</v>
      </c>
    </row>
  </sheetData>
  <mergeCells count="1">
    <mergeCell ref="A1:I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249977111117893"/>
  </sheetPr>
  <dimension ref="A1:E32"/>
  <sheetViews>
    <sheetView workbookViewId="0">
      <selection activeCell="G14" sqref="G14"/>
    </sheetView>
  </sheetViews>
  <sheetFormatPr baseColWidth="10" defaultRowHeight="15"/>
  <cols>
    <col min="1" max="1" width="20.7109375" customWidth="1"/>
    <col min="2" max="5" width="15.7109375" customWidth="1"/>
  </cols>
  <sheetData>
    <row r="1" spans="1:5" ht="15.75">
      <c r="A1" s="660" t="s">
        <v>416</v>
      </c>
      <c r="B1" s="660"/>
      <c r="C1" s="660"/>
      <c r="D1" s="660"/>
      <c r="E1" s="660"/>
    </row>
    <row r="2" spans="1:5" s="100" customFormat="1" ht="15.75">
      <c r="A2" s="253"/>
      <c r="B2" s="253"/>
      <c r="C2" s="253"/>
      <c r="D2" s="253"/>
      <c r="E2" s="253"/>
    </row>
    <row r="3" spans="1:5" ht="30" customHeight="1">
      <c r="A3" s="262" t="s">
        <v>417</v>
      </c>
      <c r="B3" s="261"/>
      <c r="C3" s="261"/>
      <c r="D3" s="260"/>
      <c r="E3" s="260"/>
    </row>
    <row r="5" spans="1:5" s="99" customFormat="1" ht="21.75" customHeight="1" thickBot="1">
      <c r="A5" s="659" t="s">
        <v>414</v>
      </c>
      <c r="B5" s="659"/>
      <c r="C5" s="659"/>
      <c r="D5" s="659"/>
      <c r="E5" s="659"/>
    </row>
    <row r="6" spans="1:5" ht="21.95" customHeight="1">
      <c r="A6" s="259" t="s">
        <v>413</v>
      </c>
      <c r="B6" s="259" t="s">
        <v>396</v>
      </c>
      <c r="C6" s="259" t="s">
        <v>395</v>
      </c>
      <c r="D6" s="259" t="s">
        <v>394</v>
      </c>
      <c r="E6" s="258" t="s">
        <v>393</v>
      </c>
    </row>
    <row r="7" spans="1:5" ht="21.95" customHeight="1">
      <c r="A7" s="247" t="s">
        <v>412</v>
      </c>
      <c r="B7" s="246"/>
      <c r="C7" s="246"/>
      <c r="D7" s="246"/>
      <c r="E7" s="246"/>
    </row>
    <row r="8" spans="1:5" ht="21.95" customHeight="1">
      <c r="A8" s="245" t="s">
        <v>411</v>
      </c>
      <c r="B8" s="244"/>
      <c r="C8" s="244"/>
      <c r="D8" s="244"/>
      <c r="E8" s="244"/>
    </row>
    <row r="9" spans="1:5" ht="21.95" customHeight="1">
      <c r="A9" s="243" t="s">
        <v>410</v>
      </c>
      <c r="B9" s="242"/>
      <c r="C9" s="242"/>
      <c r="D9" s="242"/>
      <c r="E9" s="242"/>
    </row>
    <row r="10" spans="1:5" ht="21.95" customHeight="1">
      <c r="A10" s="241" t="s">
        <v>409</v>
      </c>
      <c r="B10" s="228"/>
      <c r="C10" s="228"/>
      <c r="D10" s="228"/>
      <c r="E10" s="228"/>
    </row>
    <row r="11" spans="1:5" ht="15.75" thickBot="1"/>
    <row r="12" spans="1:5" ht="21.95" customHeight="1">
      <c r="A12" s="231" t="s">
        <v>408</v>
      </c>
      <c r="B12" s="240" t="s">
        <v>396</v>
      </c>
      <c r="C12" s="240" t="s">
        <v>395</v>
      </c>
      <c r="D12" s="240" t="s">
        <v>394</v>
      </c>
      <c r="E12" s="257" t="s">
        <v>393</v>
      </c>
    </row>
    <row r="13" spans="1:5" ht="21.95" customHeight="1">
      <c r="A13" s="229" t="s">
        <v>407</v>
      </c>
      <c r="B13" s="228">
        <v>250</v>
      </c>
      <c r="C13" s="228">
        <v>320</v>
      </c>
      <c r="D13" s="228">
        <v>200</v>
      </c>
      <c r="E13" s="228">
        <v>350</v>
      </c>
    </row>
    <row r="14" spans="1:5" ht="21.95" customHeight="1">
      <c r="A14" s="229" t="s">
        <v>406</v>
      </c>
      <c r="B14" s="228">
        <v>320</v>
      </c>
      <c r="C14" s="228">
        <v>51</v>
      </c>
      <c r="D14" s="228">
        <v>80</v>
      </c>
      <c r="E14" s="228">
        <v>245</v>
      </c>
    </row>
    <row r="15" spans="1:5" ht="21.95" customHeight="1">
      <c r="A15" s="229" t="s">
        <v>405</v>
      </c>
      <c r="B15" s="228">
        <v>197</v>
      </c>
      <c r="C15" s="228">
        <v>20</v>
      </c>
      <c r="D15" s="228">
        <v>650</v>
      </c>
      <c r="E15" s="228">
        <v>287</v>
      </c>
    </row>
    <row r="16" spans="1:5" ht="21.95" customHeight="1">
      <c r="A16" s="229" t="s">
        <v>404</v>
      </c>
      <c r="B16" s="228">
        <v>100</v>
      </c>
      <c r="C16" s="228">
        <v>0</v>
      </c>
      <c r="D16" s="228">
        <v>100</v>
      </c>
      <c r="E16" s="228">
        <v>120</v>
      </c>
    </row>
    <row r="17" spans="1:5" ht="21.95" customHeight="1" thickBot="1">
      <c r="A17" s="238" t="s">
        <v>388</v>
      </c>
      <c r="B17" s="237"/>
      <c r="C17" s="237"/>
      <c r="D17" s="237"/>
      <c r="E17" s="236"/>
    </row>
    <row r="18" spans="1:5" ht="15.75" thickBot="1"/>
    <row r="19" spans="1:5" ht="21.95" customHeight="1">
      <c r="A19" s="231" t="s">
        <v>403</v>
      </c>
      <c r="B19" s="235" t="s">
        <v>396</v>
      </c>
      <c r="C19" s="235" t="s">
        <v>395</v>
      </c>
      <c r="D19" s="235" t="s">
        <v>394</v>
      </c>
      <c r="E19" s="256" t="s">
        <v>393</v>
      </c>
    </row>
    <row r="20" spans="1:5" ht="21.95" customHeight="1">
      <c r="A20" s="229" t="s">
        <v>402</v>
      </c>
      <c r="B20" s="228">
        <v>257</v>
      </c>
      <c r="C20" s="228">
        <v>240</v>
      </c>
      <c r="D20" s="228">
        <v>254</v>
      </c>
      <c r="E20" s="228">
        <v>270</v>
      </c>
    </row>
    <row r="21" spans="1:5" ht="21.95" customHeight="1">
      <c r="A21" s="229" t="s">
        <v>401</v>
      </c>
      <c r="B21" s="228">
        <v>777</v>
      </c>
      <c r="C21" s="228">
        <v>750</v>
      </c>
      <c r="D21" s="228">
        <v>799</v>
      </c>
      <c r="E21" s="228">
        <v>842</v>
      </c>
    </row>
    <row r="22" spans="1:5" ht="21.95" customHeight="1">
      <c r="A22" s="229" t="s">
        <v>400</v>
      </c>
      <c r="B22" s="228">
        <v>196</v>
      </c>
      <c r="C22" s="228">
        <v>245</v>
      </c>
      <c r="D22" s="228">
        <v>256</v>
      </c>
      <c r="E22" s="228">
        <v>287</v>
      </c>
    </row>
    <row r="23" spans="1:5" ht="21.95" customHeight="1">
      <c r="A23" s="229" t="s">
        <v>399</v>
      </c>
      <c r="B23" s="228">
        <v>0</v>
      </c>
      <c r="C23" s="228">
        <v>0</v>
      </c>
      <c r="D23" s="228">
        <v>0</v>
      </c>
      <c r="E23" s="228">
        <v>0</v>
      </c>
    </row>
    <row r="24" spans="1:5" ht="21.95" customHeight="1">
      <c r="A24" s="229" t="s">
        <v>398</v>
      </c>
      <c r="B24" s="228">
        <v>214</v>
      </c>
      <c r="C24" s="228">
        <v>235</v>
      </c>
      <c r="D24" s="228">
        <v>241</v>
      </c>
      <c r="E24" s="228">
        <v>275</v>
      </c>
    </row>
    <row r="25" spans="1:5" ht="21.95" customHeight="1" thickBot="1">
      <c r="A25" s="234" t="s">
        <v>388</v>
      </c>
      <c r="B25" s="233"/>
      <c r="C25" s="233"/>
      <c r="D25" s="233"/>
      <c r="E25" s="232"/>
    </row>
    <row r="26" spans="1:5" ht="15.75" thickBot="1"/>
    <row r="27" spans="1:5" ht="21.95" customHeight="1">
      <c r="A27" s="231" t="s">
        <v>397</v>
      </c>
      <c r="B27" s="230" t="s">
        <v>396</v>
      </c>
      <c r="C27" s="230" t="s">
        <v>395</v>
      </c>
      <c r="D27" s="230" t="s">
        <v>394</v>
      </c>
      <c r="E27" s="255" t="s">
        <v>393</v>
      </c>
    </row>
    <row r="28" spans="1:5" ht="21.95" customHeight="1">
      <c r="A28" s="229" t="s">
        <v>392</v>
      </c>
      <c r="B28" s="228">
        <v>425</v>
      </c>
      <c r="C28" s="228">
        <v>412</v>
      </c>
      <c r="D28" s="228">
        <v>478</v>
      </c>
      <c r="E28" s="228">
        <v>582</v>
      </c>
    </row>
    <row r="29" spans="1:5" ht="21.95" customHeight="1">
      <c r="A29" s="229" t="s">
        <v>391</v>
      </c>
      <c r="B29" s="228">
        <v>1024</v>
      </c>
      <c r="C29" s="228">
        <v>987</v>
      </c>
      <c r="D29" s="228">
        <v>1240</v>
      </c>
      <c r="E29" s="228">
        <v>1365</v>
      </c>
    </row>
    <row r="30" spans="1:5" ht="21.95" customHeight="1">
      <c r="A30" s="229" t="s">
        <v>390</v>
      </c>
      <c r="B30" s="228">
        <v>254</v>
      </c>
      <c r="C30" s="228">
        <v>230</v>
      </c>
      <c r="D30" s="228">
        <v>287</v>
      </c>
      <c r="E30" s="228">
        <v>354</v>
      </c>
    </row>
    <row r="31" spans="1:5" ht="21.95" customHeight="1">
      <c r="A31" s="229" t="s">
        <v>389</v>
      </c>
      <c r="B31" s="228">
        <v>125</v>
      </c>
      <c r="C31" s="228">
        <v>117</v>
      </c>
      <c r="D31" s="228">
        <v>135</v>
      </c>
      <c r="E31" s="228">
        <v>152</v>
      </c>
    </row>
    <row r="32" spans="1:5" ht="21.95" customHeight="1" thickBot="1">
      <c r="A32" s="227" t="s">
        <v>388</v>
      </c>
      <c r="B32" s="226"/>
      <c r="C32" s="226"/>
      <c r="D32" s="226"/>
      <c r="E32" s="225"/>
    </row>
  </sheetData>
  <mergeCells count="2">
    <mergeCell ref="A1:E1"/>
    <mergeCell ref="A5:E5"/>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39997558519241921"/>
  </sheetPr>
  <dimension ref="A1:E32"/>
  <sheetViews>
    <sheetView workbookViewId="0">
      <selection activeCell="G14" sqref="G14"/>
    </sheetView>
  </sheetViews>
  <sheetFormatPr baseColWidth="10" defaultRowHeight="15"/>
  <cols>
    <col min="1" max="1" width="20.7109375" customWidth="1"/>
    <col min="2" max="5" width="15.7109375" customWidth="1"/>
  </cols>
  <sheetData>
    <row r="1" spans="1:5" ht="15.75">
      <c r="A1" s="660" t="s">
        <v>416</v>
      </c>
      <c r="B1" s="660"/>
      <c r="C1" s="660"/>
      <c r="D1" s="660"/>
      <c r="E1" s="660"/>
    </row>
    <row r="2" spans="1:5" s="100" customFormat="1" ht="15.75">
      <c r="A2" s="253"/>
      <c r="B2" s="253"/>
      <c r="C2" s="253"/>
      <c r="D2" s="253"/>
      <c r="E2" s="253"/>
    </row>
    <row r="3" spans="1:5" ht="30" customHeight="1">
      <c r="A3" s="265" t="s">
        <v>418</v>
      </c>
      <c r="B3" s="264"/>
      <c r="C3" s="264"/>
      <c r="D3" s="263"/>
      <c r="E3" s="263"/>
    </row>
    <row r="5" spans="1:5" s="99" customFormat="1" ht="21.75" customHeight="1" thickBot="1">
      <c r="A5" s="659" t="s">
        <v>414</v>
      </c>
      <c r="B5" s="659"/>
      <c r="C5" s="659"/>
      <c r="D5" s="659"/>
      <c r="E5" s="659"/>
    </row>
    <row r="6" spans="1:5" ht="21.95" customHeight="1">
      <c r="A6" s="249" t="s">
        <v>413</v>
      </c>
      <c r="B6" s="249" t="s">
        <v>396</v>
      </c>
      <c r="C6" s="249" t="s">
        <v>395</v>
      </c>
      <c r="D6" s="249" t="s">
        <v>394</v>
      </c>
      <c r="E6" s="248" t="s">
        <v>393</v>
      </c>
    </row>
    <row r="7" spans="1:5" ht="21.95" customHeight="1">
      <c r="A7" s="247" t="s">
        <v>412</v>
      </c>
      <c r="B7" s="246"/>
      <c r="C7" s="246"/>
      <c r="D7" s="246"/>
      <c r="E7" s="246"/>
    </row>
    <row r="8" spans="1:5" ht="21.95" customHeight="1">
      <c r="A8" s="245" t="s">
        <v>411</v>
      </c>
      <c r="B8" s="244"/>
      <c r="C8" s="244"/>
      <c r="D8" s="244"/>
      <c r="E8" s="244"/>
    </row>
    <row r="9" spans="1:5" ht="21.95" customHeight="1">
      <c r="A9" s="243" t="s">
        <v>410</v>
      </c>
      <c r="B9" s="242"/>
      <c r="C9" s="242"/>
      <c r="D9" s="242"/>
      <c r="E9" s="242"/>
    </row>
    <row r="10" spans="1:5" ht="21.95" customHeight="1">
      <c r="A10" s="241" t="s">
        <v>409</v>
      </c>
      <c r="B10" s="228"/>
      <c r="C10" s="228"/>
      <c r="D10" s="228"/>
      <c r="E10" s="228"/>
    </row>
    <row r="11" spans="1:5" ht="15.75" thickBot="1"/>
    <row r="12" spans="1:5" ht="21.95" customHeight="1">
      <c r="A12" s="231" t="s">
        <v>408</v>
      </c>
      <c r="B12" s="240" t="s">
        <v>396</v>
      </c>
      <c r="C12" s="240" t="s">
        <v>395</v>
      </c>
      <c r="D12" s="240" t="s">
        <v>394</v>
      </c>
      <c r="E12" s="257" t="s">
        <v>393</v>
      </c>
    </row>
    <row r="13" spans="1:5" ht="21.95" customHeight="1">
      <c r="A13" s="229" t="s">
        <v>407</v>
      </c>
      <c r="B13" s="228">
        <v>250</v>
      </c>
      <c r="C13" s="228">
        <v>320</v>
      </c>
      <c r="D13" s="228">
        <v>200</v>
      </c>
      <c r="E13" s="228">
        <v>350</v>
      </c>
    </row>
    <row r="14" spans="1:5" ht="21.95" customHeight="1">
      <c r="A14" s="229" t="s">
        <v>406</v>
      </c>
      <c r="B14" s="228">
        <v>320</v>
      </c>
      <c r="C14" s="228">
        <v>51</v>
      </c>
      <c r="D14" s="228">
        <v>80</v>
      </c>
      <c r="E14" s="228">
        <v>245</v>
      </c>
    </row>
    <row r="15" spans="1:5" ht="21.95" customHeight="1">
      <c r="A15" s="229" t="s">
        <v>405</v>
      </c>
      <c r="B15" s="228">
        <v>197</v>
      </c>
      <c r="C15" s="228">
        <v>20</v>
      </c>
      <c r="D15" s="228">
        <v>650</v>
      </c>
      <c r="E15" s="228">
        <v>287</v>
      </c>
    </row>
    <row r="16" spans="1:5" ht="21.95" customHeight="1">
      <c r="A16" s="229" t="s">
        <v>404</v>
      </c>
      <c r="B16" s="228">
        <v>100</v>
      </c>
      <c r="C16" s="228">
        <v>0</v>
      </c>
      <c r="D16" s="228">
        <v>100</v>
      </c>
      <c r="E16" s="228">
        <v>120</v>
      </c>
    </row>
    <row r="17" spans="1:5" ht="21.95" customHeight="1" thickBot="1">
      <c r="A17" s="238" t="s">
        <v>388</v>
      </c>
      <c r="B17" s="237"/>
      <c r="C17" s="237"/>
      <c r="D17" s="237"/>
      <c r="E17" s="236"/>
    </row>
    <row r="18" spans="1:5" ht="15.75" thickBot="1"/>
    <row r="19" spans="1:5" ht="21.95" customHeight="1">
      <c r="A19" s="231" t="s">
        <v>403</v>
      </c>
      <c r="B19" s="235" t="s">
        <v>396</v>
      </c>
      <c r="C19" s="235" t="s">
        <v>395</v>
      </c>
      <c r="D19" s="235" t="s">
        <v>394</v>
      </c>
      <c r="E19" s="256" t="s">
        <v>393</v>
      </c>
    </row>
    <row r="20" spans="1:5" ht="21.95" customHeight="1">
      <c r="A20" s="229" t="s">
        <v>402</v>
      </c>
      <c r="B20" s="228">
        <v>425</v>
      </c>
      <c r="C20" s="228">
        <v>412</v>
      </c>
      <c r="D20" s="228">
        <v>478</v>
      </c>
      <c r="E20" s="228">
        <v>582</v>
      </c>
    </row>
    <row r="21" spans="1:5" ht="21.95" customHeight="1">
      <c r="A21" s="229" t="s">
        <v>401</v>
      </c>
      <c r="B21" s="228">
        <v>1024</v>
      </c>
      <c r="C21" s="228">
        <v>987</v>
      </c>
      <c r="D21" s="228">
        <v>1240</v>
      </c>
      <c r="E21" s="228">
        <v>1365</v>
      </c>
    </row>
    <row r="22" spans="1:5" ht="21.95" customHeight="1">
      <c r="A22" s="229" t="s">
        <v>400</v>
      </c>
      <c r="B22" s="228">
        <v>254</v>
      </c>
      <c r="C22" s="228">
        <v>230</v>
      </c>
      <c r="D22" s="228">
        <v>287</v>
      </c>
      <c r="E22" s="228">
        <v>354</v>
      </c>
    </row>
    <row r="23" spans="1:5" ht="21.95" customHeight="1">
      <c r="A23" s="229" t="s">
        <v>399</v>
      </c>
      <c r="B23" s="228">
        <v>125</v>
      </c>
      <c r="C23" s="228">
        <v>117</v>
      </c>
      <c r="D23" s="228">
        <v>135</v>
      </c>
      <c r="E23" s="228">
        <v>152</v>
      </c>
    </row>
    <row r="24" spans="1:5" ht="21.95" customHeight="1">
      <c r="A24" s="229" t="s">
        <v>398</v>
      </c>
      <c r="B24" s="228">
        <v>235</v>
      </c>
      <c r="C24" s="228">
        <v>254</v>
      </c>
      <c r="D24" s="228">
        <v>224</v>
      </c>
      <c r="E24" s="228">
        <v>212</v>
      </c>
    </row>
    <row r="25" spans="1:5" ht="21.95" customHeight="1" thickBot="1">
      <c r="A25" s="234" t="s">
        <v>388</v>
      </c>
      <c r="B25" s="233"/>
      <c r="C25" s="233"/>
      <c r="D25" s="233"/>
      <c r="E25" s="232"/>
    </row>
    <row r="26" spans="1:5" ht="15.75" thickBot="1"/>
    <row r="27" spans="1:5" ht="21.95" customHeight="1">
      <c r="A27" s="231" t="s">
        <v>397</v>
      </c>
      <c r="B27" s="230" t="s">
        <v>396</v>
      </c>
      <c r="C27" s="230" t="s">
        <v>395</v>
      </c>
      <c r="D27" s="230" t="s">
        <v>394</v>
      </c>
      <c r="E27" s="255" t="s">
        <v>393</v>
      </c>
    </row>
    <row r="28" spans="1:5" ht="21.95" customHeight="1">
      <c r="A28" s="229" t="s">
        <v>392</v>
      </c>
      <c r="B28" s="228">
        <v>264</v>
      </c>
      <c r="C28" s="228">
        <v>236</v>
      </c>
      <c r="D28" s="228">
        <v>296</v>
      </c>
      <c r="E28" s="228">
        <v>312</v>
      </c>
    </row>
    <row r="29" spans="1:5" ht="21.95" customHeight="1">
      <c r="A29" s="229" t="s">
        <v>391</v>
      </c>
      <c r="B29" s="228">
        <v>893</v>
      </c>
      <c r="C29" s="228">
        <v>814</v>
      </c>
      <c r="D29" s="228">
        <v>945</v>
      </c>
      <c r="E29" s="228">
        <v>1024</v>
      </c>
    </row>
    <row r="30" spans="1:5" ht="21.95" customHeight="1">
      <c r="A30" s="229" t="s">
        <v>390</v>
      </c>
      <c r="B30" s="228">
        <v>241</v>
      </c>
      <c r="C30" s="228">
        <v>232</v>
      </c>
      <c r="D30" s="228">
        <v>256</v>
      </c>
      <c r="E30" s="228">
        <v>287</v>
      </c>
    </row>
    <row r="31" spans="1:5" ht="21.95" customHeight="1">
      <c r="A31" s="229" t="s">
        <v>389</v>
      </c>
      <c r="B31" s="239">
        <v>0</v>
      </c>
      <c r="C31" s="239">
        <v>0</v>
      </c>
      <c r="D31" s="239">
        <v>0</v>
      </c>
      <c r="E31" s="239">
        <v>0</v>
      </c>
    </row>
    <row r="32" spans="1:5" ht="21.95" customHeight="1" thickBot="1">
      <c r="A32" s="227" t="s">
        <v>388</v>
      </c>
      <c r="B32" s="226"/>
      <c r="C32" s="226"/>
      <c r="D32" s="226"/>
      <c r="E32" s="225"/>
    </row>
  </sheetData>
  <mergeCells count="2">
    <mergeCell ref="A1:E1"/>
    <mergeCell ref="A5:E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E2"/>
  <sheetViews>
    <sheetView workbookViewId="0"/>
  </sheetViews>
  <sheetFormatPr baseColWidth="10" defaultRowHeight="15"/>
  <sheetData>
    <row r="2" spans="5:5">
      <c r="E2" t="s">
        <v>422</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G3"/>
  <sheetViews>
    <sheetView workbookViewId="0"/>
  </sheetViews>
  <sheetFormatPr baseColWidth="10" defaultRowHeight="15"/>
  <sheetData>
    <row r="3" spans="7:7">
      <c r="G3" t="s">
        <v>423</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H2"/>
  <sheetViews>
    <sheetView workbookViewId="0"/>
  </sheetViews>
  <sheetFormatPr baseColWidth="10" defaultRowHeight="15"/>
  <sheetData>
    <row r="2" spans="8:8">
      <c r="H2" t="s">
        <v>424</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54"/>
  <sheetViews>
    <sheetView workbookViewId="0"/>
  </sheetViews>
  <sheetFormatPr baseColWidth="10" defaultRowHeight="15"/>
  <cols>
    <col min="1" max="1" width="17.85546875" style="162" customWidth="1"/>
    <col min="2" max="3" width="11.42578125" style="162"/>
    <col min="4" max="4" width="20.28515625" style="162" customWidth="1"/>
    <col min="5" max="8" width="11.42578125" style="162"/>
    <col min="9" max="9" width="2.28515625" style="162" customWidth="1"/>
    <col min="10" max="10" width="13.42578125" style="162" bestFit="1" customWidth="1"/>
    <col min="11" max="16384" width="11.42578125" style="162"/>
  </cols>
  <sheetData>
    <row r="1" spans="1:15" ht="22.5">
      <c r="A1" s="266" t="s">
        <v>425</v>
      </c>
      <c r="B1" s="267"/>
      <c r="C1" s="267"/>
      <c r="D1" s="267"/>
      <c r="E1" s="267"/>
      <c r="F1" s="267"/>
      <c r="G1" s="267"/>
      <c r="H1" s="267"/>
    </row>
    <row r="2" spans="1:15">
      <c r="A2" s="268"/>
      <c r="B2" s="269"/>
      <c r="C2" s="269"/>
      <c r="D2" s="269"/>
      <c r="E2" s="269"/>
      <c r="F2" s="269"/>
      <c r="G2" s="269"/>
      <c r="H2" s="269"/>
    </row>
    <row r="3" spans="1:15" ht="15.75">
      <c r="A3" s="270" t="s">
        <v>426</v>
      </c>
      <c r="B3" s="271"/>
      <c r="C3" s="271"/>
      <c r="D3" s="271"/>
      <c r="E3" s="271"/>
      <c r="F3" s="272"/>
      <c r="G3" s="272"/>
      <c r="H3" s="272"/>
    </row>
    <row r="4" spans="1:15">
      <c r="A4" s="273" t="s">
        <v>220</v>
      </c>
      <c r="B4" s="273" t="s">
        <v>427</v>
      </c>
      <c r="C4" s="273" t="s">
        <v>38</v>
      </c>
      <c r="D4" s="273" t="s">
        <v>428</v>
      </c>
      <c r="E4" s="273" t="s">
        <v>429</v>
      </c>
      <c r="F4" s="273" t="s">
        <v>430</v>
      </c>
      <c r="G4" s="273" t="s">
        <v>431</v>
      </c>
      <c r="H4" s="273" t="s">
        <v>432</v>
      </c>
      <c r="J4" s="274"/>
      <c r="K4" s="275" t="s">
        <v>433</v>
      </c>
      <c r="L4" s="275" t="s">
        <v>434</v>
      </c>
      <c r="M4" s="275" t="s">
        <v>435</v>
      </c>
      <c r="N4" s="275" t="s">
        <v>436</v>
      </c>
      <c r="O4" s="275" t="s">
        <v>25</v>
      </c>
    </row>
    <row r="5" spans="1:15">
      <c r="A5" s="269" t="s">
        <v>437</v>
      </c>
      <c r="B5" s="276" t="s">
        <v>438</v>
      </c>
      <c r="C5" s="277" t="s">
        <v>439</v>
      </c>
      <c r="D5" s="276" t="s">
        <v>440</v>
      </c>
      <c r="E5" s="278">
        <v>38080</v>
      </c>
      <c r="F5" s="278">
        <v>38183</v>
      </c>
      <c r="G5" s="279" t="s">
        <v>433</v>
      </c>
      <c r="H5" s="269" t="s">
        <v>441</v>
      </c>
      <c r="J5" s="280" t="s">
        <v>440</v>
      </c>
      <c r="K5" s="274"/>
      <c r="L5" s="274"/>
      <c r="M5" s="274"/>
      <c r="N5" s="274"/>
      <c r="O5" s="274"/>
    </row>
    <row r="6" spans="1:15">
      <c r="A6" s="269" t="s">
        <v>442</v>
      </c>
      <c r="B6" s="276" t="s">
        <v>443</v>
      </c>
      <c r="C6" s="277" t="s">
        <v>444</v>
      </c>
      <c r="D6" s="276" t="s">
        <v>445</v>
      </c>
      <c r="E6" s="278">
        <v>38087</v>
      </c>
      <c r="F6" s="278">
        <v>38189</v>
      </c>
      <c r="G6" s="279" t="s">
        <v>434</v>
      </c>
      <c r="H6" s="269" t="s">
        <v>441</v>
      </c>
      <c r="J6" s="280" t="s">
        <v>445</v>
      </c>
      <c r="K6" s="274"/>
      <c r="L6" s="274"/>
      <c r="M6" s="274"/>
      <c r="N6" s="274"/>
      <c r="O6" s="274"/>
    </row>
    <row r="7" spans="1:15">
      <c r="A7" s="269" t="s">
        <v>446</v>
      </c>
      <c r="B7" s="276" t="s">
        <v>447</v>
      </c>
      <c r="C7" s="277" t="s">
        <v>448</v>
      </c>
      <c r="D7" s="276" t="s">
        <v>449</v>
      </c>
      <c r="E7" s="278">
        <v>38091</v>
      </c>
      <c r="F7" s="278">
        <v>38189</v>
      </c>
      <c r="G7" s="279" t="s">
        <v>433</v>
      </c>
      <c r="H7" s="269" t="s">
        <v>450</v>
      </c>
      <c r="J7" s="280" t="s">
        <v>449</v>
      </c>
      <c r="K7" s="274"/>
      <c r="L7" s="274"/>
      <c r="M7" s="274"/>
      <c r="N7" s="274"/>
      <c r="O7" s="274"/>
    </row>
    <row r="8" spans="1:15">
      <c r="A8" s="269" t="s">
        <v>451</v>
      </c>
      <c r="B8" s="276" t="s">
        <v>447</v>
      </c>
      <c r="C8" s="277" t="s">
        <v>452</v>
      </c>
      <c r="D8" s="276" t="s">
        <v>453</v>
      </c>
      <c r="E8" s="278">
        <v>38067</v>
      </c>
      <c r="F8" s="278">
        <v>38184</v>
      </c>
      <c r="G8" s="279" t="s">
        <v>433</v>
      </c>
      <c r="H8" s="269" t="s">
        <v>450</v>
      </c>
      <c r="J8" s="280" t="s">
        <v>453</v>
      </c>
      <c r="K8" s="274"/>
      <c r="L8" s="274"/>
      <c r="M8" s="274"/>
      <c r="N8" s="274"/>
      <c r="O8" s="274"/>
    </row>
    <row r="9" spans="1:15">
      <c r="A9" s="269" t="s">
        <v>454</v>
      </c>
      <c r="B9" s="276" t="s">
        <v>455</v>
      </c>
      <c r="C9" s="277" t="s">
        <v>456</v>
      </c>
      <c r="D9" s="276" t="s">
        <v>457</v>
      </c>
      <c r="E9" s="278">
        <v>38075</v>
      </c>
      <c r="F9" s="278">
        <v>38185</v>
      </c>
      <c r="G9" s="279" t="s">
        <v>434</v>
      </c>
      <c r="H9" s="269" t="s">
        <v>458</v>
      </c>
      <c r="J9" s="280" t="s">
        <v>457</v>
      </c>
      <c r="K9" s="274"/>
      <c r="L9" s="274"/>
      <c r="M9" s="274"/>
      <c r="N9" s="274"/>
      <c r="O9" s="274"/>
    </row>
    <row r="10" spans="1:15">
      <c r="A10" s="269" t="s">
        <v>459</v>
      </c>
      <c r="B10" s="276" t="s">
        <v>460</v>
      </c>
      <c r="C10" s="277" t="s">
        <v>461</v>
      </c>
      <c r="D10" s="276" t="s">
        <v>462</v>
      </c>
      <c r="E10" s="278">
        <v>38088</v>
      </c>
      <c r="F10" s="278">
        <v>38186</v>
      </c>
      <c r="G10" s="279" t="s">
        <v>435</v>
      </c>
      <c r="H10" s="269" t="s">
        <v>458</v>
      </c>
      <c r="J10" s="280" t="s">
        <v>462</v>
      </c>
      <c r="K10" s="274"/>
      <c r="L10" s="274"/>
      <c r="M10" s="274"/>
      <c r="N10" s="274"/>
      <c r="O10" s="274"/>
    </row>
    <row r="11" spans="1:15">
      <c r="A11" s="269" t="s">
        <v>463</v>
      </c>
      <c r="B11" s="276" t="s">
        <v>464</v>
      </c>
      <c r="C11" s="277" t="s">
        <v>465</v>
      </c>
      <c r="D11" s="276" t="s">
        <v>449</v>
      </c>
      <c r="E11" s="278">
        <v>38074</v>
      </c>
      <c r="F11" s="278">
        <v>38183</v>
      </c>
      <c r="G11" s="279" t="s">
        <v>435</v>
      </c>
      <c r="H11" s="269" t="s">
        <v>458</v>
      </c>
      <c r="J11" s="275" t="s">
        <v>436</v>
      </c>
      <c r="K11" s="274"/>
      <c r="L11" s="274"/>
      <c r="M11" s="274"/>
      <c r="N11" s="281"/>
      <c r="O11" s="274"/>
    </row>
    <row r="12" spans="1:15">
      <c r="A12" s="269" t="s">
        <v>466</v>
      </c>
      <c r="B12" s="276" t="s">
        <v>467</v>
      </c>
      <c r="C12" s="277" t="s">
        <v>468</v>
      </c>
      <c r="D12" s="276" t="s">
        <v>445</v>
      </c>
      <c r="E12" s="278">
        <v>38057</v>
      </c>
      <c r="F12" s="278">
        <v>38184</v>
      </c>
      <c r="G12" s="279" t="s">
        <v>434</v>
      </c>
      <c r="H12" s="269" t="s">
        <v>450</v>
      </c>
    </row>
    <row r="13" spans="1:15">
      <c r="A13" s="269" t="s">
        <v>469</v>
      </c>
      <c r="B13" s="276" t="s">
        <v>470</v>
      </c>
      <c r="C13" s="277" t="s">
        <v>471</v>
      </c>
      <c r="D13" s="276" t="s">
        <v>440</v>
      </c>
      <c r="E13" s="278">
        <v>38072</v>
      </c>
      <c r="F13" s="278">
        <v>38185</v>
      </c>
      <c r="G13" s="279" t="s">
        <v>433</v>
      </c>
      <c r="H13" s="269" t="s">
        <v>450</v>
      </c>
    </row>
    <row r="14" spans="1:15">
      <c r="A14" s="269" t="s">
        <v>472</v>
      </c>
      <c r="B14" s="276" t="s">
        <v>473</v>
      </c>
      <c r="C14" s="277" t="s">
        <v>474</v>
      </c>
      <c r="D14" s="276" t="s">
        <v>462</v>
      </c>
      <c r="E14" s="278">
        <v>38067</v>
      </c>
      <c r="F14" s="278">
        <v>38183</v>
      </c>
      <c r="G14" s="279" t="s">
        <v>435</v>
      </c>
      <c r="H14" s="269" t="s">
        <v>450</v>
      </c>
    </row>
    <row r="15" spans="1:15">
      <c r="A15" s="269" t="s">
        <v>475</v>
      </c>
      <c r="B15" s="276" t="s">
        <v>447</v>
      </c>
      <c r="C15" s="277" t="s">
        <v>476</v>
      </c>
      <c r="D15" s="276" t="s">
        <v>440</v>
      </c>
      <c r="E15" s="278">
        <v>38070</v>
      </c>
      <c r="F15" s="278">
        <v>38186</v>
      </c>
      <c r="G15" s="279" t="s">
        <v>434</v>
      </c>
      <c r="H15" s="269" t="s">
        <v>450</v>
      </c>
    </row>
    <row r="16" spans="1:15">
      <c r="A16" s="269" t="s">
        <v>477</v>
      </c>
      <c r="B16" s="276" t="s">
        <v>478</v>
      </c>
      <c r="C16" s="277" t="s">
        <v>479</v>
      </c>
      <c r="D16" s="276" t="s">
        <v>445</v>
      </c>
      <c r="E16" s="278">
        <v>38086</v>
      </c>
      <c r="F16" s="278">
        <v>38183</v>
      </c>
      <c r="G16" s="279" t="s">
        <v>433</v>
      </c>
      <c r="H16" s="269" t="s">
        <v>450</v>
      </c>
    </row>
    <row r="17" spans="1:8">
      <c r="A17" s="269" t="s">
        <v>480</v>
      </c>
      <c r="B17" s="276" t="s">
        <v>481</v>
      </c>
      <c r="C17" s="277" t="s">
        <v>482</v>
      </c>
      <c r="D17" s="276" t="s">
        <v>449</v>
      </c>
      <c r="E17" s="278">
        <v>38093</v>
      </c>
      <c r="F17" s="278">
        <v>38183</v>
      </c>
      <c r="G17" s="279" t="s">
        <v>434</v>
      </c>
      <c r="H17" s="269" t="s">
        <v>450</v>
      </c>
    </row>
    <row r="18" spans="1:8">
      <c r="A18" s="269" t="s">
        <v>483</v>
      </c>
      <c r="B18" s="276" t="s">
        <v>484</v>
      </c>
      <c r="C18" s="277" t="s">
        <v>485</v>
      </c>
      <c r="D18" s="276" t="s">
        <v>440</v>
      </c>
      <c r="E18" s="278">
        <v>38081</v>
      </c>
      <c r="F18" s="278">
        <v>38186</v>
      </c>
      <c r="G18" s="279" t="s">
        <v>434</v>
      </c>
      <c r="H18" s="269" t="s">
        <v>450</v>
      </c>
    </row>
    <row r="19" spans="1:8">
      <c r="A19" s="269" t="s">
        <v>486</v>
      </c>
      <c r="B19" s="276" t="s">
        <v>487</v>
      </c>
      <c r="C19" s="277" t="s">
        <v>488</v>
      </c>
      <c r="D19" s="276" t="s">
        <v>457</v>
      </c>
      <c r="E19" s="278">
        <v>38087</v>
      </c>
      <c r="F19" s="278">
        <v>38186</v>
      </c>
      <c r="G19" s="279" t="s">
        <v>435</v>
      </c>
      <c r="H19" s="269" t="s">
        <v>441</v>
      </c>
    </row>
    <row r="20" spans="1:8">
      <c r="A20" s="269" t="s">
        <v>489</v>
      </c>
      <c r="B20" s="276" t="s">
        <v>490</v>
      </c>
      <c r="C20" s="277" t="s">
        <v>491</v>
      </c>
      <c r="D20" s="276" t="s">
        <v>462</v>
      </c>
      <c r="E20" s="278">
        <v>38078</v>
      </c>
      <c r="F20" s="278">
        <v>38183</v>
      </c>
      <c r="G20" s="279" t="s">
        <v>435</v>
      </c>
      <c r="H20" s="269" t="s">
        <v>441</v>
      </c>
    </row>
    <row r="21" spans="1:8">
      <c r="A21" s="269" t="s">
        <v>492</v>
      </c>
      <c r="B21" s="276" t="s">
        <v>467</v>
      </c>
      <c r="C21" s="277" t="s">
        <v>493</v>
      </c>
      <c r="D21" s="276" t="s">
        <v>457</v>
      </c>
      <c r="E21" s="278">
        <v>38070</v>
      </c>
      <c r="F21" s="278">
        <v>38184</v>
      </c>
      <c r="G21" s="279" t="s">
        <v>434</v>
      </c>
      <c r="H21" s="269" t="s">
        <v>441</v>
      </c>
    </row>
    <row r="22" spans="1:8">
      <c r="A22" s="269" t="s">
        <v>494</v>
      </c>
      <c r="B22" s="276" t="s">
        <v>495</v>
      </c>
      <c r="C22" s="277" t="s">
        <v>496</v>
      </c>
      <c r="D22" s="276" t="s">
        <v>449</v>
      </c>
      <c r="E22" s="278">
        <v>38060</v>
      </c>
      <c r="F22" s="278">
        <v>38183</v>
      </c>
      <c r="G22" s="279" t="s">
        <v>435</v>
      </c>
      <c r="H22" s="269" t="s">
        <v>441</v>
      </c>
    </row>
    <row r="23" spans="1:8">
      <c r="A23" s="269" t="s">
        <v>497</v>
      </c>
      <c r="B23" s="276" t="s">
        <v>498</v>
      </c>
      <c r="C23" s="277" t="s">
        <v>499</v>
      </c>
      <c r="D23" s="276" t="s">
        <v>440</v>
      </c>
      <c r="E23" s="278">
        <v>38067</v>
      </c>
      <c r="F23" s="278">
        <v>38178</v>
      </c>
      <c r="G23" s="279" t="s">
        <v>434</v>
      </c>
      <c r="H23" s="269" t="s">
        <v>441</v>
      </c>
    </row>
    <row r="24" spans="1:8">
      <c r="A24" s="269" t="s">
        <v>500</v>
      </c>
      <c r="B24" s="276" t="s">
        <v>501</v>
      </c>
      <c r="C24" s="277" t="s">
        <v>502</v>
      </c>
      <c r="D24" s="276" t="s">
        <v>457</v>
      </c>
      <c r="E24" s="278">
        <v>38070</v>
      </c>
      <c r="F24" s="278">
        <v>38185</v>
      </c>
      <c r="G24" s="279" t="s">
        <v>435</v>
      </c>
      <c r="H24" s="269" t="s">
        <v>441</v>
      </c>
    </row>
    <row r="25" spans="1:8">
      <c r="A25" s="269" t="s">
        <v>503</v>
      </c>
      <c r="B25" s="276" t="s">
        <v>504</v>
      </c>
      <c r="C25" s="277" t="s">
        <v>505</v>
      </c>
      <c r="D25" s="276" t="s">
        <v>457</v>
      </c>
      <c r="E25" s="278">
        <v>38071</v>
      </c>
      <c r="F25" s="278">
        <v>38183</v>
      </c>
      <c r="G25" s="279" t="s">
        <v>435</v>
      </c>
      <c r="H25" s="269" t="s">
        <v>441</v>
      </c>
    </row>
    <row r="26" spans="1:8">
      <c r="A26" s="269" t="s">
        <v>506</v>
      </c>
      <c r="B26" s="276" t="s">
        <v>507</v>
      </c>
      <c r="C26" s="277" t="s">
        <v>508</v>
      </c>
      <c r="D26" s="276" t="s">
        <v>445</v>
      </c>
      <c r="E26" s="278">
        <v>38056</v>
      </c>
      <c r="F26" s="278">
        <v>38189</v>
      </c>
      <c r="G26" s="279" t="s">
        <v>434</v>
      </c>
      <c r="H26" s="269" t="s">
        <v>458</v>
      </c>
    </row>
    <row r="27" spans="1:8">
      <c r="A27" s="269" t="s">
        <v>509</v>
      </c>
      <c r="B27" s="276" t="s">
        <v>510</v>
      </c>
      <c r="C27" s="277" t="s">
        <v>511</v>
      </c>
      <c r="D27" s="276" t="s">
        <v>440</v>
      </c>
      <c r="E27" s="278">
        <v>38071</v>
      </c>
      <c r="F27" s="278">
        <v>38189</v>
      </c>
      <c r="G27" s="279" t="s">
        <v>435</v>
      </c>
      <c r="H27" s="269" t="s">
        <v>441</v>
      </c>
    </row>
    <row r="28" spans="1:8">
      <c r="A28" s="269" t="s">
        <v>512</v>
      </c>
      <c r="B28" s="276" t="s">
        <v>513</v>
      </c>
      <c r="C28" s="277" t="s">
        <v>514</v>
      </c>
      <c r="D28" s="276" t="s">
        <v>449</v>
      </c>
      <c r="E28" s="278">
        <v>38066</v>
      </c>
      <c r="F28" s="278">
        <v>38178</v>
      </c>
      <c r="G28" s="279" t="s">
        <v>435</v>
      </c>
      <c r="H28" s="269" t="s">
        <v>441</v>
      </c>
    </row>
    <row r="31" spans="1:8">
      <c r="F31" s="279"/>
    </row>
    <row r="32" spans="1:8">
      <c r="F32" s="279"/>
    </row>
    <row r="33" spans="1:6">
      <c r="F33" s="279"/>
    </row>
    <row r="34" spans="1:6">
      <c r="F34"/>
    </row>
    <row r="35" spans="1:6">
      <c r="F35"/>
    </row>
    <row r="36" spans="1:6">
      <c r="F36"/>
    </row>
    <row r="37" spans="1:6">
      <c r="A37"/>
      <c r="F37"/>
    </row>
    <row r="38" spans="1:6">
      <c r="A38"/>
      <c r="F38"/>
    </row>
    <row r="39" spans="1:6">
      <c r="A39"/>
      <c r="F39"/>
    </row>
    <row r="40" spans="1:6">
      <c r="A40"/>
      <c r="F40"/>
    </row>
    <row r="41" spans="1:6">
      <c r="A41"/>
      <c r="F41"/>
    </row>
    <row r="42" spans="1:6">
      <c r="A42"/>
      <c r="F42"/>
    </row>
    <row r="43" spans="1:6">
      <c r="A43"/>
      <c r="F43"/>
    </row>
    <row r="44" spans="1:6">
      <c r="A44"/>
      <c r="F44"/>
    </row>
    <row r="45" spans="1:6">
      <c r="A45"/>
      <c r="F45"/>
    </row>
    <row r="46" spans="1:6">
      <c r="A46"/>
      <c r="F46"/>
    </row>
    <row r="47" spans="1:6">
      <c r="A47"/>
      <c r="F47"/>
    </row>
    <row r="48" spans="1:6">
      <c r="A48"/>
      <c r="F48"/>
    </row>
    <row r="49" spans="1:6">
      <c r="A49"/>
      <c r="F49"/>
    </row>
    <row r="50" spans="1:6">
      <c r="A50"/>
      <c r="F50"/>
    </row>
    <row r="51" spans="1:6">
      <c r="A51"/>
      <c r="F51"/>
    </row>
    <row r="52" spans="1:6">
      <c r="A52"/>
      <c r="F52"/>
    </row>
    <row r="53" spans="1:6">
      <c r="A53"/>
      <c r="F53"/>
    </row>
    <row r="54" spans="1:6">
      <c r="A54"/>
      <c r="F54"/>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E55CA-3B4E-4FD3-880C-0C7BF9089547}">
  <sheetPr>
    <tabColor rgb="FF00B050"/>
    <pageSetUpPr fitToPage="1"/>
  </sheetPr>
  <dimension ref="A1:L30"/>
  <sheetViews>
    <sheetView showZeros="0" workbookViewId="0">
      <selection activeCell="L2" sqref="L2"/>
    </sheetView>
  </sheetViews>
  <sheetFormatPr baseColWidth="10" defaultRowHeight="12.75"/>
  <cols>
    <col min="1" max="1" width="10.85546875" style="297" customWidth="1"/>
    <col min="2" max="2" width="23.140625" style="297" customWidth="1"/>
    <col min="3" max="3" width="12" style="297" customWidth="1"/>
    <col min="4" max="4" width="10.42578125" style="297" customWidth="1"/>
    <col min="5" max="5" width="14.42578125" style="297" customWidth="1"/>
    <col min="6" max="6" width="8.7109375" style="297" customWidth="1"/>
    <col min="7" max="7" width="12.5703125" style="297" customWidth="1"/>
    <col min="8" max="8" width="11.140625" style="297" customWidth="1"/>
    <col min="9" max="9" width="3.5703125" style="297" customWidth="1"/>
    <col min="10" max="10" width="4.140625" style="297" customWidth="1"/>
    <col min="11" max="11" width="7" style="297" customWidth="1"/>
    <col min="12" max="12" width="6.7109375" style="297" customWidth="1"/>
    <col min="13" max="13" width="7.85546875" style="297" customWidth="1"/>
    <col min="14" max="16384" width="11.42578125" style="297"/>
  </cols>
  <sheetData>
    <row r="1" spans="1:12" ht="32.25" customHeight="1" thickTop="1" thickBot="1">
      <c r="A1" s="294" t="s">
        <v>662</v>
      </c>
      <c r="B1" s="295"/>
      <c r="C1" s="296"/>
    </row>
    <row r="2" spans="1:12" ht="19.5" customHeight="1" thickTop="1">
      <c r="A2" s="298"/>
    </row>
    <row r="3" spans="1:12" ht="13.5" thickBot="1">
      <c r="B3" s="299" t="s">
        <v>663</v>
      </c>
      <c r="C3" s="300">
        <v>2500</v>
      </c>
    </row>
    <row r="4" spans="1:12" ht="13.5" thickBot="1">
      <c r="C4" s="301"/>
      <c r="E4" s="302" t="s">
        <v>664</v>
      </c>
      <c r="F4" s="303"/>
      <c r="G4" s="304"/>
    </row>
    <row r="5" spans="1:12" ht="25.5">
      <c r="A5" s="305" t="s">
        <v>665</v>
      </c>
      <c r="B5" s="305" t="s">
        <v>428</v>
      </c>
      <c r="C5" s="306" t="s">
        <v>666</v>
      </c>
      <c r="D5" s="306" t="s">
        <v>667</v>
      </c>
      <c r="E5" s="307" t="s">
        <v>668</v>
      </c>
      <c r="F5" s="307" t="s">
        <v>669</v>
      </c>
      <c r="G5" s="308" t="s">
        <v>670</v>
      </c>
      <c r="H5" s="307" t="s">
        <v>671</v>
      </c>
      <c r="K5" s="309" t="s">
        <v>672</v>
      </c>
      <c r="L5" s="310"/>
    </row>
    <row r="6" spans="1:12">
      <c r="A6" s="311" t="s">
        <v>673</v>
      </c>
      <c r="B6" s="312" t="s">
        <v>674</v>
      </c>
      <c r="C6" s="313"/>
      <c r="D6" s="314"/>
      <c r="E6" s="314"/>
      <c r="F6" s="315"/>
      <c r="G6" s="314"/>
      <c r="H6" s="311"/>
      <c r="K6" s="311" t="s">
        <v>673</v>
      </c>
      <c r="L6" s="311">
        <v>9</v>
      </c>
    </row>
    <row r="7" spans="1:12">
      <c r="A7" s="311" t="s">
        <v>675</v>
      </c>
      <c r="B7" s="312" t="s">
        <v>676</v>
      </c>
      <c r="C7" s="313"/>
      <c r="D7" s="314"/>
      <c r="E7" s="314"/>
      <c r="F7" s="315"/>
      <c r="G7" s="314"/>
      <c r="H7" s="311"/>
      <c r="K7" s="311" t="s">
        <v>675</v>
      </c>
      <c r="L7" s="311">
        <v>10</v>
      </c>
    </row>
    <row r="8" spans="1:12">
      <c r="A8" s="311" t="s">
        <v>677</v>
      </c>
      <c r="B8" s="312" t="s">
        <v>678</v>
      </c>
      <c r="C8" s="313"/>
      <c r="D8" s="314"/>
      <c r="E8" s="314"/>
      <c r="F8" s="315"/>
      <c r="G8" s="314"/>
      <c r="H8" s="311"/>
      <c r="K8" s="311" t="s">
        <v>677</v>
      </c>
      <c r="L8" s="311">
        <v>10</v>
      </c>
    </row>
    <row r="9" spans="1:12">
      <c r="A9" s="311" t="s">
        <v>679</v>
      </c>
      <c r="B9" s="312" t="s">
        <v>680</v>
      </c>
      <c r="C9" s="313"/>
      <c r="D9" s="314"/>
      <c r="E9" s="314"/>
      <c r="F9" s="315"/>
      <c r="G9" s="314"/>
      <c r="H9" s="311"/>
      <c r="K9" s="311" t="s">
        <v>679</v>
      </c>
      <c r="L9" s="311">
        <v>11</v>
      </c>
    </row>
    <row r="10" spans="1:12">
      <c r="A10" s="311" t="s">
        <v>681</v>
      </c>
      <c r="B10" s="312" t="s">
        <v>682</v>
      </c>
      <c r="C10" s="313"/>
      <c r="D10" s="314"/>
      <c r="E10" s="314"/>
      <c r="F10" s="315"/>
      <c r="G10" s="314"/>
      <c r="H10" s="311"/>
      <c r="K10" s="311" t="s">
        <v>681</v>
      </c>
      <c r="L10" s="311">
        <v>10</v>
      </c>
    </row>
    <row r="11" spans="1:12">
      <c r="C11" s="313"/>
      <c r="D11" s="314"/>
      <c r="E11" s="314"/>
      <c r="F11" s="315"/>
      <c r="G11" s="314"/>
      <c r="H11" s="311"/>
    </row>
    <row r="12" spans="1:12" ht="12.75" customHeight="1"/>
    <row r="13" spans="1:12" ht="9.75" customHeight="1"/>
    <row r="14" spans="1:12">
      <c r="A14" s="316" t="s">
        <v>683</v>
      </c>
      <c r="B14" s="317"/>
      <c r="C14" s="317"/>
      <c r="D14" s="317"/>
      <c r="E14" s="317"/>
      <c r="F14" s="318"/>
    </row>
    <row r="15" spans="1:12">
      <c r="A15" s="319" t="s">
        <v>49</v>
      </c>
      <c r="B15" s="319" t="s">
        <v>684</v>
      </c>
      <c r="C15" s="319" t="s">
        <v>428</v>
      </c>
      <c r="D15" s="319" t="s">
        <v>685</v>
      </c>
      <c r="E15" s="319" t="s">
        <v>686</v>
      </c>
      <c r="F15" s="319" t="s">
        <v>286</v>
      </c>
    </row>
    <row r="16" spans="1:12">
      <c r="A16" s="320">
        <v>38729</v>
      </c>
      <c r="B16" s="321" t="s">
        <v>687</v>
      </c>
      <c r="C16" s="322" t="s">
        <v>673</v>
      </c>
      <c r="D16" s="323">
        <v>1.2</v>
      </c>
      <c r="E16" s="322">
        <v>100</v>
      </c>
      <c r="F16" s="323">
        <f t="shared" ref="F16:F30" si="0">D16*E16</f>
        <v>120</v>
      </c>
    </row>
    <row r="17" spans="1:6">
      <c r="A17" s="320">
        <v>38732</v>
      </c>
      <c r="B17" s="321" t="s">
        <v>688</v>
      </c>
      <c r="C17" s="322" t="s">
        <v>675</v>
      </c>
      <c r="D17" s="323">
        <v>1.55</v>
      </c>
      <c r="E17" s="322">
        <v>60</v>
      </c>
      <c r="F17" s="323">
        <f t="shared" si="0"/>
        <v>93</v>
      </c>
    </row>
    <row r="18" spans="1:6">
      <c r="A18" s="320">
        <v>38735</v>
      </c>
      <c r="B18" s="321" t="s">
        <v>689</v>
      </c>
      <c r="C18" s="322" t="s">
        <v>681</v>
      </c>
      <c r="D18" s="323">
        <v>210</v>
      </c>
      <c r="E18" s="322">
        <v>4</v>
      </c>
      <c r="F18" s="323">
        <f t="shared" si="0"/>
        <v>840</v>
      </c>
    </row>
    <row r="19" spans="1:6">
      <c r="A19" s="320">
        <v>38738</v>
      </c>
      <c r="B19" s="321" t="s">
        <v>690</v>
      </c>
      <c r="C19" s="322" t="s">
        <v>673</v>
      </c>
      <c r="D19" s="323">
        <v>18</v>
      </c>
      <c r="E19" s="322">
        <v>25</v>
      </c>
      <c r="F19" s="323">
        <f t="shared" si="0"/>
        <v>450</v>
      </c>
    </row>
    <row r="20" spans="1:6">
      <c r="A20" s="320">
        <v>38741</v>
      </c>
      <c r="B20" s="321" t="s">
        <v>691</v>
      </c>
      <c r="C20" s="322" t="s">
        <v>675</v>
      </c>
      <c r="D20" s="323">
        <v>420</v>
      </c>
      <c r="E20" s="322">
        <v>2</v>
      </c>
      <c r="F20" s="323">
        <f t="shared" si="0"/>
        <v>840</v>
      </c>
    </row>
    <row r="21" spans="1:6">
      <c r="A21" s="320">
        <v>38744</v>
      </c>
      <c r="B21" s="321" t="s">
        <v>692</v>
      </c>
      <c r="C21" s="322" t="s">
        <v>673</v>
      </c>
      <c r="D21" s="323">
        <v>32.5</v>
      </c>
      <c r="E21" s="322">
        <v>8</v>
      </c>
      <c r="F21" s="323">
        <f t="shared" si="0"/>
        <v>260</v>
      </c>
    </row>
    <row r="22" spans="1:6">
      <c r="A22" s="321"/>
      <c r="B22" s="321"/>
      <c r="C22" s="322"/>
      <c r="D22" s="323"/>
      <c r="E22" s="322"/>
      <c r="F22" s="323">
        <f t="shared" si="0"/>
        <v>0</v>
      </c>
    </row>
    <row r="23" spans="1:6">
      <c r="A23" s="321"/>
      <c r="B23" s="321"/>
      <c r="C23" s="322"/>
      <c r="D23" s="323"/>
      <c r="E23" s="322"/>
      <c r="F23" s="323">
        <f t="shared" si="0"/>
        <v>0</v>
      </c>
    </row>
    <row r="24" spans="1:6">
      <c r="A24" s="321"/>
      <c r="B24" s="321"/>
      <c r="C24" s="322"/>
      <c r="D24" s="323"/>
      <c r="E24" s="322"/>
      <c r="F24" s="323">
        <f t="shared" si="0"/>
        <v>0</v>
      </c>
    </row>
    <row r="25" spans="1:6">
      <c r="A25" s="321"/>
      <c r="B25" s="321"/>
      <c r="C25" s="322"/>
      <c r="D25" s="323"/>
      <c r="E25" s="322"/>
      <c r="F25" s="323">
        <f t="shared" si="0"/>
        <v>0</v>
      </c>
    </row>
    <row r="26" spans="1:6">
      <c r="A26" s="321"/>
      <c r="B26" s="321"/>
      <c r="C26" s="322"/>
      <c r="D26" s="323"/>
      <c r="E26" s="322"/>
      <c r="F26" s="323">
        <f t="shared" si="0"/>
        <v>0</v>
      </c>
    </row>
    <row r="27" spans="1:6">
      <c r="A27" s="321"/>
      <c r="B27" s="321"/>
      <c r="C27" s="322"/>
      <c r="D27" s="323"/>
      <c r="E27" s="322"/>
      <c r="F27" s="323">
        <f t="shared" si="0"/>
        <v>0</v>
      </c>
    </row>
    <row r="28" spans="1:6">
      <c r="A28" s="321"/>
      <c r="B28" s="321"/>
      <c r="C28" s="322"/>
      <c r="D28" s="323"/>
      <c r="E28" s="322"/>
      <c r="F28" s="323">
        <f t="shared" si="0"/>
        <v>0</v>
      </c>
    </row>
    <row r="29" spans="1:6">
      <c r="A29" s="321"/>
      <c r="B29" s="321"/>
      <c r="C29" s="322"/>
      <c r="D29" s="323"/>
      <c r="E29" s="322"/>
      <c r="F29" s="323">
        <f t="shared" si="0"/>
        <v>0</v>
      </c>
    </row>
    <row r="30" spans="1:6">
      <c r="F30" s="297">
        <f t="shared" si="0"/>
        <v>0</v>
      </c>
    </row>
  </sheetData>
  <printOptions gridLines="1" gridLinesSet="0"/>
  <pageMargins left="0.42" right="0.17" top="0.984251969" bottom="0.984251969" header="0.4921259845" footer="0.4921259845"/>
  <pageSetup paperSize="12" scale="93" orientation="portrait" horizontalDpi="360" verticalDpi="360" r:id="rId1"/>
  <headerFooter alignWithMargins="0">
    <oddHeader>&amp;A</oddHeader>
    <oddFooter>Page &amp;P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F8019-D044-44F8-8ACD-37E70DC2D58A}">
  <dimension ref="A1:F13"/>
  <sheetViews>
    <sheetView workbookViewId="0">
      <selection activeCell="A8" sqref="A8"/>
    </sheetView>
  </sheetViews>
  <sheetFormatPr baseColWidth="10" defaultRowHeight="12.75"/>
  <cols>
    <col min="1" max="1" width="11.42578125" style="325"/>
    <col min="2" max="2" width="6.7109375" style="325" customWidth="1"/>
    <col min="3" max="16384" width="11.42578125" style="325"/>
  </cols>
  <sheetData>
    <row r="1" spans="1:6" ht="18">
      <c r="A1" s="324" t="s">
        <v>693</v>
      </c>
    </row>
    <row r="3" spans="1:6" s="327" customFormat="1" ht="33.75" customHeight="1">
      <c r="A3" s="326" t="s">
        <v>694</v>
      </c>
    </row>
    <row r="4" spans="1:6">
      <c r="A4" s="328">
        <v>20</v>
      </c>
      <c r="C4" s="661" t="s">
        <v>695</v>
      </c>
      <c r="D4" s="661"/>
      <c r="E4" s="661"/>
      <c r="F4" s="329"/>
    </row>
    <row r="5" spans="1:6">
      <c r="A5" s="328">
        <v>10</v>
      </c>
      <c r="C5" s="661" t="s">
        <v>696</v>
      </c>
      <c r="D5" s="661"/>
      <c r="E5" s="661"/>
      <c r="F5" s="329"/>
    </row>
    <row r="6" spans="1:6">
      <c r="A6" s="328">
        <v>15</v>
      </c>
    </row>
    <row r="7" spans="1:6">
      <c r="A7" s="328">
        <v>0</v>
      </c>
    </row>
    <row r="8" spans="1:6">
      <c r="A8" s="328">
        <v>5</v>
      </c>
    </row>
    <row r="9" spans="1:6">
      <c r="A9" s="328">
        <v>20</v>
      </c>
    </row>
    <row r="10" spans="1:6">
      <c r="A10" s="328">
        <v>0</v>
      </c>
    </row>
    <row r="11" spans="1:6">
      <c r="A11" s="328">
        <v>10</v>
      </c>
    </row>
    <row r="12" spans="1:6">
      <c r="A12" s="328">
        <v>15</v>
      </c>
    </row>
    <row r="13" spans="1:6">
      <c r="A13" s="328">
        <v>20</v>
      </c>
    </row>
  </sheetData>
  <mergeCells count="2">
    <mergeCell ref="C4:E4"/>
    <mergeCell ref="C5:E5"/>
  </mergeCells>
  <pageMargins left="0.78740157499999996" right="0.78740157499999996" top="0.984251969" bottom="0.984251969" header="0.4921259845" footer="0.492125984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CD83-2EA2-4C4B-AB51-F75F741EE3A8}">
  <sheetPr>
    <tabColor rgb="FF00B050"/>
  </sheetPr>
  <dimension ref="A1:G13"/>
  <sheetViews>
    <sheetView workbookViewId="0">
      <selection activeCell="A4" sqref="A4:A13"/>
    </sheetView>
  </sheetViews>
  <sheetFormatPr baseColWidth="10" defaultRowHeight="12.75"/>
  <cols>
    <col min="1" max="1" width="11.42578125" style="325"/>
    <col min="2" max="2" width="12.5703125" style="325" customWidth="1"/>
    <col min="3" max="3" width="15.140625" style="325" customWidth="1"/>
    <col min="4" max="4" width="11.42578125" style="325"/>
    <col min="5" max="5" width="1.85546875" style="325" customWidth="1"/>
    <col min="6" max="6" width="11.42578125" style="325"/>
    <col min="7" max="7" width="15.140625" style="325" customWidth="1"/>
    <col min="8" max="16384" width="11.42578125" style="325"/>
  </cols>
  <sheetData>
    <row r="1" spans="1:7" ht="18">
      <c r="A1" s="324" t="s">
        <v>697</v>
      </c>
    </row>
    <row r="3" spans="1:7" s="327" customFormat="1" ht="33.75" customHeight="1">
      <c r="A3" s="326" t="s">
        <v>698</v>
      </c>
      <c r="C3" s="662" t="s">
        <v>699</v>
      </c>
      <c r="D3" s="662"/>
      <c r="F3" s="663" t="s">
        <v>700</v>
      </c>
      <c r="G3" s="663"/>
    </row>
    <row r="4" spans="1:7" ht="15">
      <c r="A4" s="330">
        <v>2000</v>
      </c>
      <c r="C4" s="331" t="s">
        <v>701</v>
      </c>
      <c r="D4" s="331" t="s">
        <v>702</v>
      </c>
      <c r="F4" s="332" t="s">
        <v>376</v>
      </c>
      <c r="G4" s="329"/>
    </row>
    <row r="5" spans="1:7" ht="15">
      <c r="A5" s="330">
        <v>200</v>
      </c>
      <c r="C5" s="328">
        <v>1000</v>
      </c>
      <c r="D5" s="328">
        <v>3000</v>
      </c>
    </row>
    <row r="6" spans="1:7" ht="15">
      <c r="A6" s="330">
        <v>560</v>
      </c>
    </row>
    <row r="7" spans="1:7" ht="15">
      <c r="A7" s="330">
        <v>800</v>
      </c>
    </row>
    <row r="8" spans="1:7" ht="15">
      <c r="A8" s="330">
        <v>1500</v>
      </c>
      <c r="C8" s="332" t="s">
        <v>376</v>
      </c>
      <c r="D8" s="329"/>
    </row>
    <row r="9" spans="1:7" ht="15">
      <c r="A9" s="330">
        <v>3000</v>
      </c>
    </row>
    <row r="10" spans="1:7" ht="15">
      <c r="A10" s="330">
        <v>5000</v>
      </c>
    </row>
    <row r="11" spans="1:7" ht="15">
      <c r="A11" s="330">
        <v>900</v>
      </c>
    </row>
    <row r="12" spans="1:7" ht="15">
      <c r="A12" s="330">
        <v>1200</v>
      </c>
    </row>
    <row r="13" spans="1:7" ht="15">
      <c r="A13" s="330">
        <v>1400</v>
      </c>
    </row>
  </sheetData>
  <mergeCells count="2">
    <mergeCell ref="C3:D3"/>
    <mergeCell ref="F3:G3"/>
  </mergeCells>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68F0A-C0EB-4059-A1EF-59442C4CF29E}">
  <dimension ref="A1:E16"/>
  <sheetViews>
    <sheetView zoomScale="85" workbookViewId="0">
      <selection activeCell="J30" sqref="J30"/>
    </sheetView>
  </sheetViews>
  <sheetFormatPr baseColWidth="10" defaultRowHeight="12.75"/>
  <cols>
    <col min="1" max="1" width="20.140625" style="335" bestFit="1" customWidth="1"/>
    <col min="2" max="16384" width="11.42578125" style="335"/>
  </cols>
  <sheetData>
    <row r="1" spans="1:5">
      <c r="A1" s="333" t="s">
        <v>703</v>
      </c>
      <c r="B1" s="333"/>
      <c r="C1" s="333"/>
      <c r="D1" s="333"/>
      <c r="E1" s="334"/>
    </row>
    <row r="2" spans="1:5">
      <c r="A2" s="325"/>
      <c r="B2" s="325"/>
      <c r="C2" s="325"/>
      <c r="D2" s="325"/>
    </row>
    <row r="3" spans="1:5" ht="18" customHeight="1">
      <c r="A3" s="336" t="s">
        <v>220</v>
      </c>
      <c r="B3" s="336" t="s">
        <v>704</v>
      </c>
      <c r="C3" s="336" t="s">
        <v>705</v>
      </c>
      <c r="D3" s="336" t="s">
        <v>706</v>
      </c>
      <c r="E3" s="336" t="s">
        <v>707</v>
      </c>
    </row>
    <row r="4" spans="1:5" ht="17.25" customHeight="1">
      <c r="A4" s="337" t="s">
        <v>708</v>
      </c>
      <c r="B4" s="338">
        <v>12</v>
      </c>
      <c r="C4" s="338">
        <v>11</v>
      </c>
      <c r="D4" s="339">
        <f>AVERAGE(B4:C4)</f>
        <v>11.5</v>
      </c>
      <c r="E4" s="340"/>
    </row>
    <row r="5" spans="1:5" ht="17.25" customHeight="1">
      <c r="A5" s="337" t="s">
        <v>709</v>
      </c>
      <c r="B5" s="338">
        <v>8</v>
      </c>
      <c r="C5" s="338">
        <v>7</v>
      </c>
      <c r="D5" s="339">
        <f t="shared" ref="D5:D10" si="0">AVERAGE(B5:C5)</f>
        <v>7.5</v>
      </c>
      <c r="E5" s="340"/>
    </row>
    <row r="6" spans="1:5" ht="17.25" customHeight="1">
      <c r="A6" s="337" t="s">
        <v>710</v>
      </c>
      <c r="B6" s="338">
        <v>14</v>
      </c>
      <c r="C6" s="338">
        <v>8</v>
      </c>
      <c r="D6" s="339">
        <f t="shared" si="0"/>
        <v>11</v>
      </c>
      <c r="E6" s="340"/>
    </row>
    <row r="7" spans="1:5" ht="17.25" customHeight="1">
      <c r="A7" s="337" t="s">
        <v>711</v>
      </c>
      <c r="B7" s="338" t="s">
        <v>712</v>
      </c>
      <c r="C7" s="338">
        <v>11</v>
      </c>
      <c r="D7" s="339">
        <f t="shared" si="0"/>
        <v>11</v>
      </c>
      <c r="E7" s="340"/>
    </row>
    <row r="8" spans="1:5" ht="17.25" customHeight="1">
      <c r="A8" s="337" t="s">
        <v>713</v>
      </c>
      <c r="B8" s="338">
        <v>10</v>
      </c>
      <c r="C8" s="338">
        <v>11</v>
      </c>
      <c r="D8" s="339">
        <f t="shared" si="0"/>
        <v>10.5</v>
      </c>
      <c r="E8" s="340"/>
    </row>
    <row r="9" spans="1:5" ht="17.25" customHeight="1">
      <c r="A9" s="337" t="s">
        <v>714</v>
      </c>
      <c r="B9" s="338">
        <v>5</v>
      </c>
      <c r="C9" s="338">
        <v>4</v>
      </c>
      <c r="D9" s="339">
        <f t="shared" si="0"/>
        <v>4.5</v>
      </c>
      <c r="E9" s="340"/>
    </row>
    <row r="10" spans="1:5" ht="17.25" customHeight="1">
      <c r="A10" s="337" t="s">
        <v>715</v>
      </c>
      <c r="B10" s="338">
        <v>6</v>
      </c>
      <c r="C10" s="338">
        <v>8</v>
      </c>
      <c r="D10" s="339">
        <f t="shared" si="0"/>
        <v>7</v>
      </c>
      <c r="E10" s="340"/>
    </row>
    <row r="11" spans="1:5" ht="12.75" customHeight="1">
      <c r="A11" s="341"/>
      <c r="B11" s="342"/>
      <c r="C11" s="342"/>
      <c r="D11" s="343"/>
      <c r="E11" s="343"/>
    </row>
    <row r="12" spans="1:5" ht="18" customHeight="1">
      <c r="A12" s="337" t="s">
        <v>716</v>
      </c>
      <c r="B12" s="340"/>
      <c r="C12" s="340"/>
      <c r="D12" s="340"/>
      <c r="E12" s="343"/>
    </row>
    <row r="13" spans="1:5" ht="18" customHeight="1">
      <c r="A13" s="340" t="s">
        <v>717</v>
      </c>
      <c r="B13" s="340"/>
      <c r="C13" s="340"/>
      <c r="D13" s="340"/>
    </row>
    <row r="14" spans="1:5" ht="18" customHeight="1">
      <c r="A14" s="340" t="s">
        <v>718</v>
      </c>
      <c r="B14" s="340"/>
      <c r="C14" s="340"/>
      <c r="D14" s="340"/>
    </row>
    <row r="15" spans="1:5" ht="18" customHeight="1">
      <c r="A15" s="340" t="s">
        <v>719</v>
      </c>
      <c r="B15" s="340"/>
      <c r="C15" s="340"/>
      <c r="D15" s="340"/>
    </row>
    <row r="16" spans="1:5" ht="18" customHeight="1">
      <c r="A16" s="340" t="s">
        <v>720</v>
      </c>
      <c r="B16" s="340"/>
      <c r="C16" s="340"/>
      <c r="D16" s="340"/>
    </row>
  </sheetData>
  <pageMargins left="0.78740157499999996" right="0.78740157499999996" top="0.984251969" bottom="0.984251969" header="0.4921259845" footer="0.4921259845"/>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EC9A-1D0A-4944-A28F-E4CD3F122058}">
  <dimension ref="A1:I1"/>
  <sheetViews>
    <sheetView workbookViewId="0">
      <selection activeCell="J1" sqref="J1"/>
    </sheetView>
  </sheetViews>
  <sheetFormatPr baseColWidth="10" defaultRowHeight="15"/>
  <sheetData>
    <row r="1" spans="1:9" ht="23.25">
      <c r="A1" s="617" t="str">
        <f>'PAGE DE GARDE'!B13</f>
        <v>MODIFIER HAUTEUR LIGNE/LARGEUR COLONNE</v>
      </c>
      <c r="B1" s="617"/>
      <c r="C1" s="617"/>
      <c r="D1" s="617"/>
      <c r="E1" s="617"/>
      <c r="F1" s="617"/>
      <c r="G1" s="617"/>
      <c r="H1" s="617"/>
      <c r="I1" s="617"/>
    </row>
  </sheetData>
  <mergeCells count="1">
    <mergeCell ref="A1:I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17F51-FECC-4A22-828C-C3B7C0A4FAE5}">
  <dimension ref="A1:G14"/>
  <sheetViews>
    <sheetView zoomScale="85" workbookViewId="0">
      <selection activeCell="D18" sqref="D18"/>
    </sheetView>
  </sheetViews>
  <sheetFormatPr baseColWidth="10" defaultRowHeight="12.75"/>
  <cols>
    <col min="1" max="1" width="14.85546875" style="335" customWidth="1"/>
    <col min="2" max="2" width="11.42578125" style="335"/>
    <col min="3" max="3" width="13.28515625" style="335" bestFit="1" customWidth="1"/>
    <col min="4" max="16384" width="11.42578125" style="335"/>
  </cols>
  <sheetData>
    <row r="1" spans="1:7" ht="18">
      <c r="A1" s="344" t="s">
        <v>77</v>
      </c>
    </row>
    <row r="3" spans="1:7" ht="22.5" customHeight="1">
      <c r="A3" s="336" t="s">
        <v>283</v>
      </c>
      <c r="B3" s="336" t="s">
        <v>80</v>
      </c>
      <c r="C3" s="336" t="s">
        <v>721</v>
      </c>
      <c r="D3" s="336" t="s">
        <v>722</v>
      </c>
      <c r="E3" s="336" t="s">
        <v>723</v>
      </c>
      <c r="F3" s="336" t="s">
        <v>724</v>
      </c>
      <c r="G3" s="336" t="s">
        <v>725</v>
      </c>
    </row>
    <row r="4" spans="1:7" ht="16.5" customHeight="1">
      <c r="A4" s="340" t="s">
        <v>86</v>
      </c>
      <c r="B4" s="345">
        <v>12</v>
      </c>
      <c r="C4" s="346">
        <v>1200</v>
      </c>
      <c r="D4" s="347"/>
      <c r="E4" s="348">
        <v>5.5E-2</v>
      </c>
      <c r="F4" s="347"/>
      <c r="G4" s="347"/>
    </row>
    <row r="5" spans="1:7" ht="16.5" customHeight="1">
      <c r="A5" s="340" t="s">
        <v>87</v>
      </c>
      <c r="B5" s="345">
        <v>5</v>
      </c>
      <c r="C5" s="346">
        <v>75</v>
      </c>
      <c r="D5" s="347"/>
      <c r="E5" s="348">
        <v>0.19600000000000001</v>
      </c>
      <c r="F5" s="347"/>
      <c r="G5" s="347"/>
    </row>
    <row r="6" spans="1:7" ht="16.5" customHeight="1">
      <c r="A6" s="340" t="s">
        <v>88</v>
      </c>
      <c r="B6" s="345">
        <v>7</v>
      </c>
      <c r="C6" s="346">
        <v>450</v>
      </c>
      <c r="D6" s="347"/>
      <c r="E6" s="348">
        <v>0.19600000000000001</v>
      </c>
      <c r="F6" s="347"/>
      <c r="G6" s="347"/>
    </row>
    <row r="7" spans="1:7" ht="16.5" customHeight="1">
      <c r="A7" s="340" t="s">
        <v>89</v>
      </c>
      <c r="B7" s="345">
        <v>9</v>
      </c>
      <c r="C7" s="346">
        <v>100</v>
      </c>
      <c r="D7" s="347"/>
      <c r="E7" s="348">
        <v>5.5E-2</v>
      </c>
      <c r="F7" s="347"/>
      <c r="G7" s="347"/>
    </row>
    <row r="8" spans="1:7" ht="16.5" customHeight="1">
      <c r="A8" s="340" t="s">
        <v>90</v>
      </c>
      <c r="B8" s="345">
        <v>1</v>
      </c>
      <c r="C8" s="346">
        <v>250</v>
      </c>
      <c r="D8" s="347"/>
      <c r="E8" s="348">
        <v>0.19600000000000001</v>
      </c>
      <c r="F8" s="347"/>
      <c r="G8" s="347"/>
    </row>
    <row r="10" spans="1:7">
      <c r="A10" s="349" t="s">
        <v>726</v>
      </c>
      <c r="C10" s="325"/>
      <c r="D10" s="325"/>
    </row>
    <row r="11" spans="1:7">
      <c r="B11" s="334"/>
      <c r="C11" s="334"/>
    </row>
    <row r="12" spans="1:7" ht="23.25" customHeight="1">
      <c r="A12" s="340"/>
      <c r="B12" s="350" t="s">
        <v>722</v>
      </c>
      <c r="C12" s="350" t="s">
        <v>724</v>
      </c>
    </row>
    <row r="13" spans="1:7" ht="18" customHeight="1">
      <c r="A13" s="351">
        <v>5.5E-2</v>
      </c>
      <c r="B13" s="347"/>
      <c r="C13" s="347"/>
    </row>
    <row r="14" spans="1:7" ht="18" customHeight="1">
      <c r="A14" s="351">
        <v>0.19600000000000001</v>
      </c>
      <c r="B14" s="347"/>
      <c r="C14" s="347"/>
    </row>
  </sheetData>
  <pageMargins left="0.78740157499999996" right="0.78740157499999996" top="0.984251969" bottom="0.984251969" header="0.4921259845" footer="0.4921259845"/>
  <pageSetup paperSize="9" orientation="portrait" r:id="rId1"/>
  <headerFooter alignWithMargins="0">
    <oddHeader>&amp;A</oddHeader>
    <oddFooter>Page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3EE21-F8D2-4536-851A-A3FACBFC0955}">
  <sheetPr>
    <tabColor rgb="FF00B050"/>
  </sheetPr>
  <dimension ref="A1:K36"/>
  <sheetViews>
    <sheetView workbookViewId="0">
      <selection activeCell="O29" sqref="O29"/>
    </sheetView>
  </sheetViews>
  <sheetFormatPr baseColWidth="10" defaultColWidth="9.42578125" defaultRowHeight="11.25"/>
  <cols>
    <col min="1" max="1" width="9.42578125" style="354" customWidth="1"/>
    <col min="2" max="2" width="12" style="354" customWidth="1"/>
    <col min="3" max="3" width="9.28515625" style="354" customWidth="1"/>
    <col min="4" max="4" width="10.85546875" style="354" customWidth="1"/>
    <col min="5" max="6" width="4.42578125" style="354" customWidth="1"/>
    <col min="7" max="7" width="13.5703125" style="354" customWidth="1"/>
    <col min="8" max="8" width="11.85546875" style="354" customWidth="1"/>
    <col min="9" max="9" width="11" style="354" customWidth="1"/>
    <col min="10" max="10" width="12.140625" style="354" customWidth="1"/>
    <col min="11" max="16384" width="9.42578125" style="354"/>
  </cols>
  <sheetData>
    <row r="1" spans="1:11" ht="29.25" customHeight="1">
      <c r="A1" s="352" t="s">
        <v>727</v>
      </c>
      <c r="B1" s="353"/>
      <c r="C1" s="353"/>
      <c r="D1" s="353"/>
      <c r="E1" s="353"/>
      <c r="F1" s="353"/>
      <c r="H1" s="355" t="s">
        <v>728</v>
      </c>
    </row>
    <row r="2" spans="1:11" ht="9.75" customHeight="1">
      <c r="B2" s="353"/>
      <c r="C2" s="353"/>
      <c r="D2" s="353"/>
      <c r="E2" s="353"/>
      <c r="F2" s="353"/>
    </row>
    <row r="3" spans="1:11" ht="18" customHeight="1">
      <c r="A3" s="356" t="s">
        <v>729</v>
      </c>
      <c r="B3" s="357"/>
      <c r="C3" s="358"/>
      <c r="D3" s="357"/>
      <c r="E3" s="357"/>
      <c r="F3" s="357"/>
    </row>
    <row r="4" spans="1:11" ht="11.1" customHeight="1">
      <c r="A4" s="358"/>
      <c r="B4" s="357"/>
      <c r="C4" s="358"/>
      <c r="D4" s="357"/>
      <c r="E4" s="357"/>
      <c r="F4" s="357"/>
    </row>
    <row r="5" spans="1:11" ht="32.1" customHeight="1">
      <c r="A5" s="359" t="s">
        <v>730</v>
      </c>
      <c r="B5" s="359" t="s">
        <v>731</v>
      </c>
      <c r="C5" s="359" t="s">
        <v>732</v>
      </c>
      <c r="D5" s="359" t="s">
        <v>733</v>
      </c>
      <c r="E5" s="357"/>
      <c r="F5" s="357"/>
      <c r="G5" s="356" t="s">
        <v>734</v>
      </c>
    </row>
    <row r="6" spans="1:11" ht="17.100000000000001" customHeight="1">
      <c r="A6" s="360">
        <v>1</v>
      </c>
      <c r="B6" s="361">
        <v>125000</v>
      </c>
      <c r="C6" s="362"/>
      <c r="D6" s="361"/>
      <c r="E6" s="354" t="str">
        <f t="shared" ref="E6:E11" si="0">IF(C6="","",IF(C6&lt;&gt;IF(B6&gt;=100000,10%,0),"Non !!!!",""))</f>
        <v/>
      </c>
      <c r="G6" s="354" t="s">
        <v>735</v>
      </c>
      <c r="K6" s="354" t="str">
        <f t="shared" ref="K6:K12" si="1">IF(C30="","",IF(C30&lt;&gt;IF(B30&gt;=200000,0.06,IF(B30&gt;=100000,0.04,IF(B30&gt;=50000,2.5%,1%))),"Non !!!!",""))</f>
        <v/>
      </c>
    </row>
    <row r="7" spans="1:11" ht="17.100000000000001" customHeight="1">
      <c r="A7" s="360">
        <v>2</v>
      </c>
      <c r="B7" s="361">
        <v>90000</v>
      </c>
      <c r="C7" s="362"/>
      <c r="D7" s="361"/>
      <c r="E7" s="354" t="str">
        <f t="shared" si="0"/>
        <v/>
      </c>
      <c r="G7" s="354" t="s">
        <v>736</v>
      </c>
      <c r="K7" s="354" t="str">
        <f t="shared" si="1"/>
        <v/>
      </c>
    </row>
    <row r="8" spans="1:11" ht="17.100000000000001" customHeight="1">
      <c r="A8" s="360">
        <v>3</v>
      </c>
      <c r="B8" s="361">
        <v>112000</v>
      </c>
      <c r="C8" s="362"/>
      <c r="D8" s="361"/>
      <c r="E8" s="354" t="str">
        <f t="shared" si="0"/>
        <v/>
      </c>
      <c r="K8" s="354" t="str">
        <f t="shared" si="1"/>
        <v/>
      </c>
    </row>
    <row r="9" spans="1:11" ht="17.100000000000001" customHeight="1">
      <c r="A9" s="360">
        <v>4</v>
      </c>
      <c r="B9" s="361">
        <v>55000</v>
      </c>
      <c r="C9" s="362"/>
      <c r="D9" s="361"/>
      <c r="E9" s="354" t="str">
        <f t="shared" si="0"/>
        <v/>
      </c>
      <c r="G9" s="363">
        <v>0</v>
      </c>
      <c r="H9" s="364">
        <v>100000</v>
      </c>
      <c r="K9" s="354" t="str">
        <f t="shared" si="1"/>
        <v/>
      </c>
    </row>
    <row r="10" spans="1:11" ht="17.100000000000001" customHeight="1">
      <c r="A10" s="360">
        <v>5</v>
      </c>
      <c r="B10" s="361">
        <v>99999.99</v>
      </c>
      <c r="C10" s="362"/>
      <c r="D10" s="361"/>
      <c r="E10" s="354" t="str">
        <f t="shared" si="0"/>
        <v/>
      </c>
      <c r="K10" s="354" t="str">
        <f t="shared" si="1"/>
        <v/>
      </c>
    </row>
    <row r="11" spans="1:11" ht="17.100000000000001" customHeight="1">
      <c r="A11" s="360">
        <v>6</v>
      </c>
      <c r="B11" s="361">
        <v>100000.01</v>
      </c>
      <c r="C11" s="362"/>
      <c r="D11" s="361"/>
      <c r="E11" s="354" t="str">
        <f t="shared" si="0"/>
        <v/>
      </c>
      <c r="K11" s="354" t="str">
        <f t="shared" si="1"/>
        <v/>
      </c>
    </row>
    <row r="12" spans="1:11" ht="17.100000000000001" customHeight="1">
      <c r="K12" s="354" t="str">
        <f t="shared" si="1"/>
        <v/>
      </c>
    </row>
    <row r="13" spans="1:11" ht="20.100000000000001" customHeight="1">
      <c r="A13" s="356" t="s">
        <v>737</v>
      </c>
      <c r="B13" s="357"/>
      <c r="C13" s="358"/>
      <c r="D13" s="357"/>
      <c r="E13" s="357"/>
      <c r="F13" s="357"/>
    </row>
    <row r="14" spans="1:11" ht="12" customHeight="1">
      <c r="A14" s="358"/>
      <c r="B14" s="357"/>
      <c r="C14" s="358"/>
      <c r="D14" s="357"/>
      <c r="E14" s="357"/>
      <c r="F14" s="357"/>
    </row>
    <row r="15" spans="1:11" ht="30.75" customHeight="1">
      <c r="A15" s="359" t="s">
        <v>730</v>
      </c>
      <c r="B15" s="359" t="s">
        <v>731</v>
      </c>
      <c r="C15" s="359" t="s">
        <v>732</v>
      </c>
      <c r="D15" s="359" t="s">
        <v>733</v>
      </c>
      <c r="E15" s="357"/>
      <c r="F15" s="357"/>
      <c r="G15" s="356" t="s">
        <v>734</v>
      </c>
    </row>
    <row r="16" spans="1:11" ht="18.75" customHeight="1">
      <c r="A16" s="360">
        <v>1</v>
      </c>
      <c r="B16" s="361">
        <v>125000</v>
      </c>
      <c r="C16" s="362"/>
      <c r="D16" s="361"/>
      <c r="E16" s="354" t="str">
        <f>IF(C16="","",IF(C16&lt;&gt;IF(B16&gt;=150000,0.1,IF(B16&gt;=100000,0.05,0)),"Non !!!!",""))</f>
        <v/>
      </c>
      <c r="G16" s="354" t="s">
        <v>735</v>
      </c>
    </row>
    <row r="17" spans="1:9" ht="18.75" customHeight="1">
      <c r="A17" s="360">
        <v>2</v>
      </c>
      <c r="B17" s="361">
        <v>175000</v>
      </c>
      <c r="C17" s="362"/>
      <c r="D17" s="361"/>
      <c r="E17" s="354" t="str">
        <f t="shared" ref="E17:E22" si="2">IF(C17="","",IF(C17&lt;&gt;IF(B17&gt;=150000,0.1,IF(B17&gt;=100000,0.05,0)),"Non !!!!",""))</f>
        <v/>
      </c>
      <c r="G17" s="354" t="s">
        <v>738</v>
      </c>
    </row>
    <row r="18" spans="1:9" ht="18.75" customHeight="1">
      <c r="A18" s="360">
        <v>3</v>
      </c>
      <c r="B18" s="361">
        <v>90000</v>
      </c>
      <c r="C18" s="362"/>
      <c r="D18" s="361"/>
      <c r="E18" s="354" t="str">
        <f t="shared" si="2"/>
        <v/>
      </c>
      <c r="G18" s="354" t="s">
        <v>739</v>
      </c>
    </row>
    <row r="19" spans="1:9" ht="18.75" customHeight="1">
      <c r="A19" s="360">
        <v>4</v>
      </c>
      <c r="B19" s="361">
        <v>50000</v>
      </c>
      <c r="C19" s="362"/>
      <c r="D19" s="361"/>
      <c r="E19" s="354" t="str">
        <f t="shared" si="2"/>
        <v/>
      </c>
      <c r="G19" s="354" t="s">
        <v>736</v>
      </c>
    </row>
    <row r="20" spans="1:9" ht="18.75" customHeight="1">
      <c r="A20" s="360">
        <v>5</v>
      </c>
      <c r="B20" s="361">
        <v>149999.99</v>
      </c>
      <c r="C20" s="362"/>
      <c r="D20" s="361"/>
      <c r="E20" s="354" t="str">
        <f t="shared" si="2"/>
        <v/>
      </c>
    </row>
    <row r="21" spans="1:9" ht="18.75" customHeight="1">
      <c r="A21" s="360">
        <v>6</v>
      </c>
      <c r="B21" s="361">
        <v>99999.99</v>
      </c>
      <c r="C21" s="362"/>
      <c r="D21" s="361"/>
      <c r="E21" s="354" t="str">
        <f t="shared" si="2"/>
        <v/>
      </c>
      <c r="G21" s="365">
        <v>0</v>
      </c>
      <c r="H21" s="364">
        <v>100000</v>
      </c>
      <c r="I21" s="366">
        <v>150000</v>
      </c>
    </row>
    <row r="22" spans="1:9" ht="18.75" customHeight="1">
      <c r="A22" s="360">
        <v>7</v>
      </c>
      <c r="B22" s="361">
        <v>200000</v>
      </c>
      <c r="C22" s="362"/>
      <c r="D22" s="361"/>
      <c r="E22" s="354" t="str">
        <f t="shared" si="2"/>
        <v/>
      </c>
    </row>
    <row r="27" spans="1:9">
      <c r="A27" s="356" t="s">
        <v>740</v>
      </c>
      <c r="B27" s="357"/>
      <c r="C27" s="358"/>
      <c r="D27" s="357"/>
    </row>
    <row r="28" spans="1:9">
      <c r="A28" s="358"/>
      <c r="B28" s="357"/>
      <c r="C28" s="358"/>
      <c r="D28" s="357"/>
    </row>
    <row r="29" spans="1:9" ht="33.75">
      <c r="A29" s="359" t="s">
        <v>741</v>
      </c>
      <c r="B29" s="359" t="s">
        <v>742</v>
      </c>
      <c r="C29" s="359" t="s">
        <v>743</v>
      </c>
      <c r="D29" s="359" t="s">
        <v>744</v>
      </c>
      <c r="G29" s="356" t="s">
        <v>745</v>
      </c>
    </row>
    <row r="30" spans="1:9">
      <c r="A30" s="367" t="s">
        <v>746</v>
      </c>
      <c r="B30" s="361">
        <v>55000</v>
      </c>
      <c r="C30" s="362"/>
      <c r="D30" s="361"/>
    </row>
    <row r="31" spans="1:9">
      <c r="A31" s="367" t="s">
        <v>747</v>
      </c>
      <c r="B31" s="361">
        <v>150000</v>
      </c>
      <c r="C31" s="362"/>
      <c r="D31" s="361"/>
      <c r="G31" s="354" t="s">
        <v>748</v>
      </c>
    </row>
    <row r="32" spans="1:9">
      <c r="A32" s="367" t="s">
        <v>708</v>
      </c>
      <c r="B32" s="361">
        <v>75000</v>
      </c>
      <c r="C32" s="362"/>
      <c r="D32" s="361"/>
    </row>
    <row r="33" spans="1:9">
      <c r="A33" s="367" t="s">
        <v>709</v>
      </c>
      <c r="B33" s="361">
        <v>250000</v>
      </c>
      <c r="C33" s="362"/>
      <c r="D33" s="361"/>
      <c r="G33" s="354" t="s">
        <v>749</v>
      </c>
      <c r="I33" s="368">
        <v>0.01</v>
      </c>
    </row>
    <row r="34" spans="1:9">
      <c r="A34" s="367" t="s">
        <v>710</v>
      </c>
      <c r="B34" s="361">
        <v>45000</v>
      </c>
      <c r="C34" s="362"/>
      <c r="D34" s="361"/>
      <c r="G34" s="354" t="s">
        <v>750</v>
      </c>
      <c r="I34" s="369">
        <v>2.5000000000000001E-2</v>
      </c>
    </row>
    <row r="35" spans="1:9">
      <c r="A35" s="367" t="s">
        <v>711</v>
      </c>
      <c r="B35" s="361">
        <v>125000</v>
      </c>
      <c r="C35" s="362"/>
      <c r="D35" s="361"/>
      <c r="G35" s="354" t="s">
        <v>751</v>
      </c>
      <c r="I35" s="368">
        <v>0.04</v>
      </c>
    </row>
    <row r="36" spans="1:9">
      <c r="A36" s="367" t="s">
        <v>714</v>
      </c>
      <c r="B36" s="361">
        <v>100000</v>
      </c>
      <c r="C36" s="362"/>
      <c r="D36" s="361"/>
      <c r="G36" s="354" t="s">
        <v>752</v>
      </c>
      <c r="I36" s="368">
        <v>0.06</v>
      </c>
    </row>
  </sheetData>
  <pageMargins left="0.21" right="0.22" top="0.984251969" bottom="0.984251969" header="0.4921259845" footer="0.4921259845"/>
  <pageSetup paperSize="9" orientation="portrait" horizontalDpi="180" verticalDpi="18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B778C-B75A-4957-A3B2-52330BE666BD}">
  <dimension ref="A1:D8"/>
  <sheetViews>
    <sheetView showGridLines="0" workbookViewId="0">
      <selection activeCell="G10" sqref="G10"/>
    </sheetView>
  </sheetViews>
  <sheetFormatPr baseColWidth="10" defaultColWidth="12.28515625" defaultRowHeight="30" customHeight="1"/>
  <cols>
    <col min="1" max="2" width="12.28515625" style="372" customWidth="1"/>
    <col min="3" max="3" width="13.85546875" style="372" customWidth="1"/>
    <col min="4" max="4" width="15.42578125" style="372" customWidth="1"/>
    <col min="5" max="16384" width="12.28515625" style="372"/>
  </cols>
  <sheetData>
    <row r="1" spans="1:4" ht="30" customHeight="1">
      <c r="A1" s="370" t="s">
        <v>753</v>
      </c>
      <c r="B1" s="371"/>
      <c r="C1" s="371"/>
      <c r="D1" s="371"/>
    </row>
    <row r="3" spans="1:4" ht="30" customHeight="1">
      <c r="A3" s="373" t="s">
        <v>754</v>
      </c>
      <c r="B3" s="373" t="s">
        <v>755</v>
      </c>
      <c r="C3" s="373" t="s">
        <v>756</v>
      </c>
      <c r="D3" s="373" t="s">
        <v>757</v>
      </c>
    </row>
    <row r="4" spans="1:4" ht="30" customHeight="1">
      <c r="A4" s="374" t="s">
        <v>40</v>
      </c>
      <c r="B4" s="375">
        <v>12150</v>
      </c>
      <c r="C4" s="375">
        <v>10000</v>
      </c>
      <c r="D4" s="376"/>
    </row>
    <row r="5" spans="1:4" ht="30" customHeight="1">
      <c r="A5" s="374" t="s">
        <v>758</v>
      </c>
      <c r="B5" s="375">
        <v>2252</v>
      </c>
      <c r="C5" s="375">
        <v>1800</v>
      </c>
      <c r="D5" s="376"/>
    </row>
    <row r="6" spans="1:4" ht="30" customHeight="1">
      <c r="A6" s="374" t="s">
        <v>759</v>
      </c>
      <c r="B6" s="375">
        <v>14500</v>
      </c>
      <c r="C6" s="375">
        <v>14500</v>
      </c>
      <c r="D6" s="376"/>
    </row>
    <row r="7" spans="1:4" ht="30" customHeight="1">
      <c r="A7" s="374" t="s">
        <v>760</v>
      </c>
      <c r="B7" s="375">
        <v>8750</v>
      </c>
      <c r="C7" s="375">
        <v>9250</v>
      </c>
      <c r="D7" s="376"/>
    </row>
    <row r="8" spans="1:4" ht="30" customHeight="1">
      <c r="D8" s="377"/>
    </row>
  </sheetData>
  <pageMargins left="0.78740157499999996" right="0.78740157499999996" top="0.984251969" bottom="0.984251969" header="0.4921259845" footer="0.4921259845"/>
  <headerFooter alignWithMargins="0">
    <oddHeader>&amp;A</oddHeader>
    <oddFooter>Page &amp;P</oddFoot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6A5D2-7A37-4F64-AAD0-99AFDF1D59E1}">
  <dimension ref="A1:L13"/>
  <sheetViews>
    <sheetView showGridLines="0" workbookViewId="0">
      <selection activeCell="G10" sqref="G10"/>
    </sheetView>
  </sheetViews>
  <sheetFormatPr baseColWidth="10" defaultColWidth="9.7109375" defaultRowHeight="11.25"/>
  <cols>
    <col min="1" max="1" width="12.85546875" style="380" customWidth="1"/>
    <col min="2" max="2" width="14.28515625" style="380" customWidth="1"/>
    <col min="3" max="4" width="12.85546875" style="380" customWidth="1"/>
    <col min="5" max="16384" width="9.7109375" style="380"/>
  </cols>
  <sheetData>
    <row r="1" spans="1:12" ht="17.100000000000001" customHeight="1">
      <c r="A1" s="378" t="s">
        <v>761</v>
      </c>
      <c r="B1" s="379"/>
      <c r="C1" s="379"/>
      <c r="D1" s="379"/>
    </row>
    <row r="2" spans="1:12" ht="17.100000000000001" customHeight="1"/>
    <row r="3" spans="1:12" ht="33" customHeight="1">
      <c r="A3" s="381" t="s">
        <v>762</v>
      </c>
      <c r="B3" s="381" t="s">
        <v>763</v>
      </c>
      <c r="C3" s="381" t="s">
        <v>764</v>
      </c>
      <c r="D3" s="381" t="s">
        <v>765</v>
      </c>
      <c r="F3" s="382" t="s">
        <v>764</v>
      </c>
      <c r="J3" s="381" t="s">
        <v>765</v>
      </c>
    </row>
    <row r="4" spans="1:12" ht="20.100000000000001" customHeight="1">
      <c r="A4" s="383">
        <v>1</v>
      </c>
      <c r="B4" s="384">
        <v>12</v>
      </c>
      <c r="C4" s="385"/>
      <c r="D4" s="385"/>
      <c r="F4" s="664" t="s">
        <v>706</v>
      </c>
      <c r="G4" s="665"/>
      <c r="H4" s="386" t="s">
        <v>764</v>
      </c>
      <c r="J4" s="386" t="s">
        <v>706</v>
      </c>
      <c r="L4" s="386" t="s">
        <v>764</v>
      </c>
    </row>
    <row r="5" spans="1:12" ht="20.100000000000001" customHeight="1">
      <c r="A5" s="383">
        <v>2</v>
      </c>
      <c r="B5" s="384">
        <v>9</v>
      </c>
      <c r="C5" s="385"/>
      <c r="D5" s="385"/>
      <c r="F5" s="387" t="s">
        <v>766</v>
      </c>
      <c r="G5" s="388"/>
      <c r="H5" s="389" t="s">
        <v>767</v>
      </c>
      <c r="J5" s="389" t="s">
        <v>768</v>
      </c>
      <c r="L5" s="389" t="s">
        <v>769</v>
      </c>
    </row>
    <row r="6" spans="1:12" ht="20.100000000000001" customHeight="1">
      <c r="A6" s="383">
        <v>3</v>
      </c>
      <c r="B6" s="384">
        <v>8</v>
      </c>
      <c r="C6" s="385"/>
      <c r="D6" s="385"/>
      <c r="F6" s="387" t="s">
        <v>770</v>
      </c>
      <c r="G6" s="388"/>
      <c r="H6" s="390" t="s">
        <v>771</v>
      </c>
      <c r="J6" s="390" t="s">
        <v>772</v>
      </c>
      <c r="L6" s="390" t="s">
        <v>773</v>
      </c>
    </row>
    <row r="7" spans="1:12" ht="20.100000000000001" customHeight="1">
      <c r="A7" s="383">
        <v>4</v>
      </c>
      <c r="B7" s="384">
        <v>17</v>
      </c>
      <c r="C7" s="385"/>
      <c r="D7" s="385"/>
      <c r="F7" s="387" t="s">
        <v>768</v>
      </c>
      <c r="G7" s="388"/>
      <c r="H7" s="391" t="s">
        <v>774</v>
      </c>
      <c r="J7" s="390" t="s">
        <v>775</v>
      </c>
      <c r="L7" s="390" t="s">
        <v>776</v>
      </c>
    </row>
    <row r="8" spans="1:12" ht="20.100000000000001" customHeight="1">
      <c r="A8" s="383">
        <v>5</v>
      </c>
      <c r="B8" s="384">
        <v>10.25</v>
      </c>
      <c r="C8" s="385"/>
      <c r="D8" s="385"/>
      <c r="J8" s="391" t="s">
        <v>777</v>
      </c>
      <c r="L8" s="391" t="s">
        <v>778</v>
      </c>
    </row>
    <row r="9" spans="1:12" ht="20.100000000000001" customHeight="1">
      <c r="A9" s="383">
        <v>6</v>
      </c>
      <c r="B9" s="384">
        <v>14.5</v>
      </c>
      <c r="C9" s="385"/>
      <c r="D9" s="385"/>
    </row>
    <row r="10" spans="1:12" ht="20.100000000000001" customHeight="1">
      <c r="A10" s="383">
        <v>7</v>
      </c>
      <c r="B10" s="384">
        <v>7</v>
      </c>
      <c r="C10" s="385"/>
      <c r="D10" s="385"/>
    </row>
    <row r="11" spans="1:12" ht="20.100000000000001" customHeight="1">
      <c r="A11" s="383">
        <v>8</v>
      </c>
      <c r="B11" s="384">
        <v>5</v>
      </c>
      <c r="C11" s="385"/>
      <c r="D11" s="385"/>
    </row>
    <row r="12" spans="1:12" ht="20.100000000000001" customHeight="1">
      <c r="A12" s="383">
        <v>9</v>
      </c>
      <c r="B12" s="384">
        <v>11</v>
      </c>
      <c r="C12" s="385"/>
      <c r="D12" s="385"/>
    </row>
    <row r="13" spans="1:12" ht="20.100000000000001" customHeight="1">
      <c r="A13" s="383">
        <v>10</v>
      </c>
      <c r="B13" s="384">
        <v>8.5</v>
      </c>
      <c r="C13" s="385"/>
      <c r="D13" s="385"/>
    </row>
  </sheetData>
  <mergeCells count="1">
    <mergeCell ref="F4:G4"/>
  </mergeCells>
  <pageMargins left="0.78740157499999996" right="0.78740157499999996" top="0.984251969" bottom="0.984251969" header="0.4921259845" footer="0.4921259845"/>
  <headerFooter alignWithMargins="0">
    <oddHeader>&amp;A</oddHeader>
    <oddFooter>Page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DAF2-22FC-43FF-98B3-4278F5E99CCD}">
  <dimension ref="B2:K12"/>
  <sheetViews>
    <sheetView showGridLines="0" zoomScale="90" workbookViewId="0">
      <selection activeCell="F6" sqref="F6"/>
    </sheetView>
  </sheetViews>
  <sheetFormatPr baseColWidth="10" defaultColWidth="11.140625" defaultRowHeight="18" customHeight="1"/>
  <cols>
    <col min="1" max="1" width="4.42578125" style="354" customWidth="1"/>
    <col min="2" max="9" width="11.140625" style="354" customWidth="1"/>
    <col min="10" max="10" width="13.85546875" style="354" customWidth="1"/>
    <col min="11" max="16384" width="11.140625" style="354"/>
  </cols>
  <sheetData>
    <row r="2" spans="2:11" ht="18" customHeight="1">
      <c r="B2" s="392" t="s">
        <v>310</v>
      </c>
      <c r="C2" s="392" t="s">
        <v>779</v>
      </c>
      <c r="D2" s="392" t="s">
        <v>780</v>
      </c>
      <c r="E2" s="392" t="s">
        <v>781</v>
      </c>
      <c r="F2" s="392" t="s">
        <v>782</v>
      </c>
      <c r="G2" s="392" t="s">
        <v>783</v>
      </c>
      <c r="H2" s="392" t="s">
        <v>706</v>
      </c>
      <c r="I2" s="392" t="s">
        <v>784</v>
      </c>
      <c r="J2" s="392" t="s">
        <v>707</v>
      </c>
      <c r="K2" s="392" t="s">
        <v>785</v>
      </c>
    </row>
    <row r="3" spans="2:11" ht="18" customHeight="1">
      <c r="B3" s="393" t="s">
        <v>786</v>
      </c>
      <c r="C3" s="394" t="s">
        <v>473</v>
      </c>
      <c r="D3" s="395">
        <v>9</v>
      </c>
      <c r="E3" s="395">
        <v>11</v>
      </c>
      <c r="F3" s="395">
        <v>8</v>
      </c>
      <c r="G3" s="395">
        <v>9</v>
      </c>
      <c r="H3" s="395"/>
      <c r="I3" s="394"/>
      <c r="J3" s="394"/>
      <c r="K3" s="394"/>
    </row>
    <row r="4" spans="2:11" ht="18" customHeight="1">
      <c r="B4" s="393" t="s">
        <v>787</v>
      </c>
      <c r="C4" s="394" t="s">
        <v>788</v>
      </c>
      <c r="D4" s="395">
        <v>14</v>
      </c>
      <c r="E4" s="395">
        <v>6</v>
      </c>
      <c r="F4" s="395"/>
      <c r="G4" s="395">
        <v>8.5</v>
      </c>
      <c r="H4" s="395"/>
      <c r="I4" s="394"/>
      <c r="J4" s="394"/>
      <c r="K4" s="394"/>
    </row>
    <row r="5" spans="2:11" ht="18" customHeight="1">
      <c r="B5" s="393" t="s">
        <v>789</v>
      </c>
      <c r="C5" s="394" t="s">
        <v>790</v>
      </c>
      <c r="D5" s="395">
        <v>7</v>
      </c>
      <c r="E5" s="395">
        <v>8</v>
      </c>
      <c r="F5" s="395">
        <v>5</v>
      </c>
      <c r="G5" s="395">
        <v>7</v>
      </c>
      <c r="H5" s="395"/>
      <c r="I5" s="394"/>
      <c r="J5" s="394"/>
      <c r="K5" s="394"/>
    </row>
    <row r="6" spans="2:11" ht="18" customHeight="1">
      <c r="B6" s="393" t="s">
        <v>791</v>
      </c>
      <c r="C6" s="394" t="s">
        <v>792</v>
      </c>
      <c r="D6" s="395"/>
      <c r="E6" s="395">
        <v>10</v>
      </c>
      <c r="F6" s="395">
        <v>8</v>
      </c>
      <c r="G6" s="395">
        <v>9</v>
      </c>
      <c r="H6" s="395"/>
      <c r="I6" s="394"/>
      <c r="J6" s="394"/>
      <c r="K6" s="394"/>
    </row>
    <row r="7" spans="2:11" ht="18" customHeight="1">
      <c r="B7" s="396" t="s">
        <v>793</v>
      </c>
      <c r="C7" s="397" t="s">
        <v>794</v>
      </c>
      <c r="D7" s="398">
        <v>10</v>
      </c>
      <c r="E7" s="398">
        <v>11</v>
      </c>
      <c r="F7" s="398">
        <v>12</v>
      </c>
      <c r="G7" s="398">
        <v>9</v>
      </c>
      <c r="H7" s="398"/>
      <c r="I7" s="397"/>
      <c r="J7" s="397"/>
      <c r="K7" s="397"/>
    </row>
    <row r="9" spans="2:11" ht="18" customHeight="1">
      <c r="G9" s="399" t="s">
        <v>795</v>
      </c>
      <c r="H9" s="400"/>
    </row>
    <row r="10" spans="2:11" ht="18" customHeight="1">
      <c r="G10" s="399" t="s">
        <v>796</v>
      </c>
      <c r="H10" s="400"/>
    </row>
    <row r="11" spans="2:11" ht="18" customHeight="1">
      <c r="G11" s="399" t="s">
        <v>797</v>
      </c>
      <c r="H11" s="400"/>
    </row>
    <row r="12" spans="2:11" ht="18" customHeight="1">
      <c r="G12" s="399" t="s">
        <v>798</v>
      </c>
      <c r="H12" s="401"/>
    </row>
  </sheetData>
  <pageMargins left="0.78740157499999996" right="0.78740157499999996" top="0.984251969" bottom="0.984251969" header="0.4921259845" footer="0.4921259845"/>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388B-D41B-4DD3-A78A-1E90BE13C859}">
  <dimension ref="A1:K33"/>
  <sheetViews>
    <sheetView workbookViewId="0">
      <selection activeCell="A2" sqref="A2"/>
    </sheetView>
  </sheetViews>
  <sheetFormatPr baseColWidth="10" defaultRowHeight="12.75"/>
  <cols>
    <col min="1" max="1" width="11.140625" style="402" customWidth="1"/>
    <col min="2" max="2" width="14" style="402" bestFit="1" customWidth="1"/>
    <col min="3" max="3" width="14" style="402" customWidth="1"/>
    <col min="4" max="4" width="15.85546875" style="402" customWidth="1"/>
    <col min="5" max="5" width="10.5703125" style="402" customWidth="1"/>
    <col min="6" max="6" width="7.7109375" style="402" customWidth="1"/>
    <col min="7" max="7" width="14.140625" style="402" bestFit="1" customWidth="1"/>
    <col min="8" max="8" width="12.42578125" style="402" customWidth="1"/>
    <col min="9" max="9" width="11.5703125" style="402" customWidth="1"/>
    <col min="10" max="10" width="11.7109375" style="402" customWidth="1"/>
    <col min="11" max="16384" width="11.42578125" style="402"/>
  </cols>
  <sheetData>
    <row r="1" spans="1:11" ht="28.5" customHeight="1">
      <c r="A1" s="668" t="s">
        <v>817</v>
      </c>
      <c r="B1" s="668"/>
      <c r="C1" s="668"/>
      <c r="D1" s="668"/>
      <c r="E1" s="668"/>
      <c r="F1" s="668"/>
      <c r="G1" s="668"/>
      <c r="H1" s="668"/>
      <c r="I1" s="668"/>
      <c r="J1" s="668"/>
    </row>
    <row r="3" spans="1:11" s="405" customFormat="1" ht="51" customHeight="1">
      <c r="A3" s="403" t="s">
        <v>220</v>
      </c>
      <c r="B3" s="404" t="s">
        <v>221</v>
      </c>
      <c r="C3" s="403" t="s">
        <v>222</v>
      </c>
      <c r="D3" s="403" t="s">
        <v>223</v>
      </c>
      <c r="E3" s="404" t="s">
        <v>224</v>
      </c>
      <c r="F3" s="404" t="s">
        <v>226</v>
      </c>
      <c r="G3" s="404" t="s">
        <v>227</v>
      </c>
      <c r="H3" s="404" t="s">
        <v>225</v>
      </c>
      <c r="I3" s="404" t="s">
        <v>799</v>
      </c>
      <c r="J3" s="404" t="s">
        <v>229</v>
      </c>
    </row>
    <row r="4" spans="1:11">
      <c r="A4" s="402" t="s">
        <v>230</v>
      </c>
      <c r="B4" s="406">
        <v>3</v>
      </c>
      <c r="C4" s="407">
        <v>40732</v>
      </c>
      <c r="D4" s="407">
        <v>40736</v>
      </c>
      <c r="E4" s="408"/>
      <c r="F4" s="406" t="s">
        <v>800</v>
      </c>
      <c r="G4" s="409"/>
      <c r="H4" s="410"/>
      <c r="I4" s="411"/>
      <c r="J4" s="412"/>
    </row>
    <row r="5" spans="1:11">
      <c r="A5" s="402" t="s">
        <v>231</v>
      </c>
      <c r="B5" s="406">
        <v>3</v>
      </c>
      <c r="C5" s="407">
        <v>40759</v>
      </c>
      <c r="D5" s="407">
        <v>40764</v>
      </c>
      <c r="E5" s="408"/>
      <c r="F5" s="406" t="s">
        <v>800</v>
      </c>
      <c r="G5" s="409"/>
      <c r="H5" s="410"/>
      <c r="I5" s="411"/>
      <c r="J5" s="412"/>
    </row>
    <row r="6" spans="1:11">
      <c r="A6" s="402" t="s">
        <v>232</v>
      </c>
      <c r="B6" s="406">
        <v>3</v>
      </c>
      <c r="C6" s="407">
        <v>40696</v>
      </c>
      <c r="D6" s="407">
        <v>40711</v>
      </c>
      <c r="E6" s="408"/>
      <c r="F6" s="406" t="s">
        <v>800</v>
      </c>
      <c r="G6" s="409"/>
      <c r="H6" s="410"/>
      <c r="I6" s="411"/>
      <c r="J6" s="412"/>
    </row>
    <row r="7" spans="1:11">
      <c r="A7" s="402" t="s">
        <v>233</v>
      </c>
      <c r="B7" s="406">
        <v>1</v>
      </c>
      <c r="C7" s="407">
        <v>40739</v>
      </c>
      <c r="D7" s="407">
        <v>40758</v>
      </c>
      <c r="E7" s="408"/>
      <c r="F7" s="406" t="s">
        <v>801</v>
      </c>
      <c r="G7" s="409"/>
      <c r="H7" s="410"/>
      <c r="I7" s="411"/>
      <c r="J7" s="412"/>
    </row>
    <row r="8" spans="1:11">
      <c r="A8" s="402" t="s">
        <v>234</v>
      </c>
      <c r="B8" s="406">
        <v>2</v>
      </c>
      <c r="C8" s="407">
        <v>40708</v>
      </c>
      <c r="D8" s="407">
        <v>40715</v>
      </c>
      <c r="E8" s="408"/>
      <c r="F8" s="406" t="s">
        <v>801</v>
      </c>
      <c r="G8" s="409"/>
      <c r="H8" s="410"/>
      <c r="I8" s="411"/>
      <c r="J8" s="412"/>
    </row>
    <row r="9" spans="1:11">
      <c r="A9" s="402" t="s">
        <v>235</v>
      </c>
      <c r="B9" s="406">
        <v>1</v>
      </c>
      <c r="C9" s="407">
        <v>40697</v>
      </c>
      <c r="D9" s="407">
        <v>40708</v>
      </c>
      <c r="E9" s="408"/>
      <c r="F9" s="406" t="s">
        <v>800</v>
      </c>
      <c r="G9" s="409"/>
      <c r="H9" s="410"/>
      <c r="I9" s="411"/>
      <c r="J9" s="412"/>
    </row>
    <row r="10" spans="1:11" ht="12.75" customHeight="1">
      <c r="A10" s="402" t="s">
        <v>236</v>
      </c>
      <c r="B10" s="406">
        <v>1</v>
      </c>
      <c r="C10" s="407">
        <v>40725</v>
      </c>
      <c r="D10" s="407">
        <v>40736</v>
      </c>
      <c r="E10" s="408"/>
      <c r="F10" s="406" t="s">
        <v>801</v>
      </c>
      <c r="G10" s="409"/>
      <c r="H10" s="410"/>
      <c r="I10" s="411"/>
      <c r="J10" s="412"/>
    </row>
    <row r="11" spans="1:11" ht="12.75" customHeight="1">
      <c r="A11" s="402" t="s">
        <v>237</v>
      </c>
      <c r="B11" s="413">
        <v>2</v>
      </c>
      <c r="C11" s="407">
        <v>40757</v>
      </c>
      <c r="D11" s="407">
        <v>40768</v>
      </c>
      <c r="E11" s="408"/>
      <c r="F11" s="406" t="s">
        <v>800</v>
      </c>
      <c r="G11" s="409"/>
      <c r="H11" s="410"/>
      <c r="I11" s="411"/>
      <c r="J11" s="412"/>
    </row>
    <row r="12" spans="1:11" ht="12.75" customHeight="1">
      <c r="A12" s="402" t="s">
        <v>238</v>
      </c>
      <c r="B12" s="406">
        <v>2</v>
      </c>
      <c r="C12" s="407">
        <v>40775</v>
      </c>
      <c r="D12" s="407">
        <v>40785</v>
      </c>
      <c r="E12" s="408"/>
      <c r="F12" s="406" t="s">
        <v>801</v>
      </c>
      <c r="G12" s="409"/>
      <c r="H12" s="410"/>
      <c r="I12" s="411"/>
      <c r="J12" s="412"/>
    </row>
    <row r="13" spans="1:11">
      <c r="D13" s="409"/>
      <c r="I13" s="414"/>
      <c r="J13" s="414"/>
    </row>
    <row r="14" spans="1:11" ht="38.25">
      <c r="A14" s="669" t="s">
        <v>239</v>
      </c>
      <c r="B14" s="670"/>
      <c r="C14" s="671"/>
      <c r="D14" s="415" t="s">
        <v>240</v>
      </c>
      <c r="G14" s="672" t="s">
        <v>242</v>
      </c>
      <c r="H14" s="672"/>
      <c r="I14" s="416">
        <v>40725</v>
      </c>
      <c r="J14" s="416">
        <v>40786</v>
      </c>
    </row>
    <row r="15" spans="1:11" ht="13.5" customHeight="1">
      <c r="A15" s="673" t="s">
        <v>243</v>
      </c>
      <c r="B15" s="674"/>
      <c r="C15" s="417">
        <v>55.9</v>
      </c>
      <c r="D15" s="417"/>
      <c r="E15" s="219"/>
      <c r="F15" s="219"/>
      <c r="H15" s="219"/>
      <c r="I15" s="219"/>
      <c r="J15" s="418"/>
      <c r="K15" s="414"/>
    </row>
    <row r="16" spans="1:11">
      <c r="A16" s="673" t="s">
        <v>244</v>
      </c>
      <c r="B16" s="674"/>
      <c r="C16" s="417">
        <v>62.7</v>
      </c>
      <c r="D16" s="417"/>
      <c r="H16" s="219"/>
      <c r="I16" s="219"/>
      <c r="J16" s="219"/>
    </row>
    <row r="17" spans="1:8">
      <c r="A17" s="666" t="s">
        <v>246</v>
      </c>
      <c r="B17" s="667"/>
      <c r="C17" s="419">
        <v>68.5</v>
      </c>
      <c r="D17" s="419"/>
    </row>
    <row r="19" spans="1:8">
      <c r="B19" s="402" t="s">
        <v>802</v>
      </c>
      <c r="C19" s="420">
        <v>7.5</v>
      </c>
    </row>
    <row r="21" spans="1:8">
      <c r="B21" s="402" t="s">
        <v>803</v>
      </c>
      <c r="D21" s="402" t="s">
        <v>804</v>
      </c>
      <c r="H21" s="402" t="s">
        <v>224</v>
      </c>
    </row>
    <row r="23" spans="1:8">
      <c r="C23" s="402" t="s">
        <v>805</v>
      </c>
      <c r="D23" s="402" t="s">
        <v>806</v>
      </c>
    </row>
    <row r="24" spans="1:8">
      <c r="D24" s="402" t="s">
        <v>807</v>
      </c>
    </row>
    <row r="25" spans="1:8">
      <c r="D25" s="402" t="s">
        <v>808</v>
      </c>
    </row>
    <row r="27" spans="1:8">
      <c r="B27" s="402" t="s">
        <v>809</v>
      </c>
      <c r="D27" s="402" t="s">
        <v>810</v>
      </c>
    </row>
    <row r="29" spans="1:8">
      <c r="B29" s="402" t="s">
        <v>811</v>
      </c>
      <c r="D29" s="402" t="s">
        <v>812</v>
      </c>
    </row>
    <row r="31" spans="1:8">
      <c r="B31" s="402" t="s">
        <v>813</v>
      </c>
      <c r="D31" s="402" t="s">
        <v>814</v>
      </c>
    </row>
    <row r="33" spans="2:4">
      <c r="B33" s="402" t="s">
        <v>815</v>
      </c>
      <c r="D33" s="402" t="s">
        <v>816</v>
      </c>
    </row>
  </sheetData>
  <mergeCells count="6">
    <mergeCell ref="A17:B17"/>
    <mergeCell ref="A1:J1"/>
    <mergeCell ref="A14:C14"/>
    <mergeCell ref="G14:H14"/>
    <mergeCell ref="A15:B15"/>
    <mergeCell ref="A16:B1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50FB-937D-4F30-B0DE-EDEC931A0AF4}">
  <dimension ref="A1:L22"/>
  <sheetViews>
    <sheetView zoomScale="85" zoomScaleNormal="85" workbookViewId="0">
      <selection activeCell="S34" sqref="S34"/>
    </sheetView>
  </sheetViews>
  <sheetFormatPr baseColWidth="10" defaultRowHeight="10.5"/>
  <cols>
    <col min="1" max="1" width="15.7109375" style="421" customWidth="1"/>
    <col min="2" max="2" width="12.42578125" style="421" customWidth="1"/>
    <col min="3" max="3" width="14.140625" style="421" customWidth="1"/>
    <col min="4" max="4" width="13.140625" style="421" customWidth="1"/>
    <col min="5" max="5" width="13.85546875" style="421" customWidth="1"/>
    <col min="6" max="6" width="1.42578125" style="421" customWidth="1"/>
    <col min="7" max="8" width="2.42578125" style="421" hidden="1" customWidth="1"/>
    <col min="9" max="9" width="12" style="421" customWidth="1"/>
    <col min="10" max="16384" width="11.42578125" style="421"/>
  </cols>
  <sheetData>
    <row r="1" spans="1:12" ht="39.950000000000003" customHeight="1">
      <c r="A1" s="676" t="s">
        <v>818</v>
      </c>
      <c r="B1" s="677"/>
      <c r="C1" s="677"/>
      <c r="D1" s="677"/>
      <c r="E1" s="677"/>
      <c r="F1" s="677"/>
      <c r="G1" s="677"/>
      <c r="H1" s="677"/>
      <c r="I1" s="678"/>
    </row>
    <row r="2" spans="1:12" ht="28.5" customHeight="1">
      <c r="A2" s="422"/>
      <c r="B2" s="422"/>
      <c r="C2" s="422"/>
      <c r="D2" s="422"/>
      <c r="E2" s="422"/>
      <c r="F2" s="422"/>
      <c r="G2" s="422"/>
      <c r="H2" s="422"/>
      <c r="I2" s="422"/>
    </row>
    <row r="3" spans="1:12" ht="39.950000000000003" customHeight="1">
      <c r="A3" s="423" t="s">
        <v>819</v>
      </c>
      <c r="B3" s="423" t="s">
        <v>820</v>
      </c>
      <c r="C3" s="423" t="s">
        <v>821</v>
      </c>
      <c r="D3" s="423" t="s">
        <v>822</v>
      </c>
      <c r="E3" s="423" t="s">
        <v>823</v>
      </c>
      <c r="F3" s="423" t="s">
        <v>824</v>
      </c>
      <c r="G3" s="423" t="s">
        <v>825</v>
      </c>
      <c r="H3" s="423" t="s">
        <v>826</v>
      </c>
      <c r="I3" s="423" t="s">
        <v>388</v>
      </c>
    </row>
    <row r="4" spans="1:12" ht="20.100000000000001" customHeight="1">
      <c r="A4" s="424" t="s">
        <v>827</v>
      </c>
      <c r="B4" s="424">
        <v>2</v>
      </c>
      <c r="C4" s="425">
        <v>39449</v>
      </c>
      <c r="D4" s="425">
        <v>39452</v>
      </c>
      <c r="E4" s="424">
        <v>3</v>
      </c>
      <c r="F4" s="426"/>
      <c r="G4" s="426"/>
      <c r="H4" s="427"/>
      <c r="I4" s="428"/>
    </row>
    <row r="5" spans="1:12" ht="20.100000000000001" customHeight="1">
      <c r="A5" s="424" t="s">
        <v>828</v>
      </c>
      <c r="B5" s="424">
        <v>3</v>
      </c>
      <c r="C5" s="425">
        <v>39450</v>
      </c>
      <c r="D5" s="425">
        <v>39458</v>
      </c>
      <c r="E5" s="424">
        <v>7</v>
      </c>
      <c r="F5" s="426"/>
      <c r="G5" s="426"/>
      <c r="H5" s="427"/>
      <c r="I5" s="428"/>
    </row>
    <row r="6" spans="1:12" ht="20.100000000000001" customHeight="1">
      <c r="A6" s="424" t="s">
        <v>829</v>
      </c>
      <c r="B6" s="424">
        <v>1</v>
      </c>
      <c r="C6" s="425">
        <v>39457</v>
      </c>
      <c r="D6" s="425">
        <v>39464</v>
      </c>
      <c r="E6" s="424">
        <v>6</v>
      </c>
      <c r="F6" s="426"/>
      <c r="G6" s="426"/>
      <c r="H6" s="427"/>
      <c r="I6" s="428"/>
    </row>
    <row r="7" spans="1:12" ht="20.100000000000001" customHeight="1">
      <c r="A7" s="424" t="s">
        <v>830</v>
      </c>
      <c r="B7" s="424">
        <v>1</v>
      </c>
      <c r="C7" s="425">
        <v>39461</v>
      </c>
      <c r="D7" s="425">
        <v>39463</v>
      </c>
      <c r="E7" s="424">
        <v>3</v>
      </c>
      <c r="F7" s="426"/>
      <c r="G7" s="426"/>
      <c r="H7" s="427"/>
      <c r="I7" s="428"/>
    </row>
    <row r="8" spans="1:12" ht="20.100000000000001" customHeight="1">
      <c r="A8" s="697" t="s">
        <v>831</v>
      </c>
      <c r="B8" s="697">
        <v>3</v>
      </c>
      <c r="C8" s="698">
        <v>39462</v>
      </c>
      <c r="D8" s="698">
        <v>39470</v>
      </c>
      <c r="E8" s="424">
        <v>7</v>
      </c>
      <c r="F8" s="426"/>
      <c r="G8" s="426"/>
      <c r="H8" s="427"/>
      <c r="I8" s="428"/>
      <c r="K8" s="424" t="s">
        <v>831</v>
      </c>
      <c r="L8" s="699">
        <f>VLOOKUP(K8,A3:I11,4)</f>
        <v>39470</v>
      </c>
    </row>
    <row r="9" spans="1:12" ht="20.100000000000001" customHeight="1">
      <c r="A9" s="424" t="s">
        <v>832</v>
      </c>
      <c r="B9" s="424">
        <v>2</v>
      </c>
      <c r="C9" s="425">
        <v>39463</v>
      </c>
      <c r="D9" s="425">
        <v>39470</v>
      </c>
      <c r="E9" s="424">
        <v>6</v>
      </c>
      <c r="F9" s="426"/>
      <c r="G9" s="426"/>
      <c r="H9" s="427"/>
      <c r="I9" s="428"/>
    </row>
    <row r="10" spans="1:12" ht="20.100000000000001" customHeight="1">
      <c r="A10" s="424" t="s">
        <v>833</v>
      </c>
      <c r="B10" s="424">
        <v>3</v>
      </c>
      <c r="C10" s="425">
        <v>39468</v>
      </c>
      <c r="D10" s="425">
        <v>39478</v>
      </c>
      <c r="E10" s="424">
        <v>9</v>
      </c>
      <c r="F10" s="426"/>
      <c r="G10" s="426"/>
      <c r="H10" s="427"/>
      <c r="I10" s="428"/>
    </row>
    <row r="11" spans="1:12" ht="20.100000000000001" customHeight="1">
      <c r="A11" s="424" t="s">
        <v>834</v>
      </c>
      <c r="B11" s="424">
        <v>1</v>
      </c>
      <c r="C11" s="425">
        <v>39470</v>
      </c>
      <c r="D11" s="425">
        <v>39472</v>
      </c>
      <c r="E11" s="424">
        <v>3</v>
      </c>
      <c r="F11" s="426"/>
      <c r="G11" s="426"/>
      <c r="H11" s="427"/>
      <c r="I11" s="428"/>
    </row>
    <row r="12" spans="1:12" ht="12.75">
      <c r="A12" s="429"/>
      <c r="B12" s="429"/>
      <c r="C12" s="430"/>
      <c r="D12" s="430"/>
      <c r="E12" s="429"/>
      <c r="F12" s="429"/>
      <c r="G12" s="429"/>
      <c r="H12" s="429"/>
      <c r="I12" s="429"/>
    </row>
    <row r="13" spans="1:12" ht="20.100000000000001" customHeight="1">
      <c r="A13" s="679" t="s">
        <v>835</v>
      </c>
      <c r="B13" s="680"/>
      <c r="C13" s="431">
        <v>39455</v>
      </c>
      <c r="D13" s="430"/>
      <c r="E13" s="429"/>
      <c r="F13" s="429"/>
      <c r="G13" s="429"/>
      <c r="H13" s="429"/>
      <c r="I13" s="429"/>
    </row>
    <row r="14" spans="1:12" ht="20.100000000000001" customHeight="1">
      <c r="A14" s="681"/>
      <c r="B14" s="682"/>
      <c r="C14" s="431">
        <v>39463</v>
      </c>
      <c r="D14" s="432"/>
      <c r="E14" s="429"/>
      <c r="F14" s="429"/>
      <c r="G14" s="429"/>
      <c r="H14" s="433"/>
      <c r="I14" s="433"/>
    </row>
    <row r="15" spans="1:12" ht="20.100000000000001" customHeight="1">
      <c r="A15" s="683"/>
      <c r="B15" s="684"/>
      <c r="C15" s="434">
        <v>0.02</v>
      </c>
      <c r="D15" s="429"/>
      <c r="E15" s="429"/>
      <c r="F15" s="429"/>
      <c r="G15" s="429"/>
      <c r="H15" s="433"/>
      <c r="I15" s="433"/>
    </row>
    <row r="16" spans="1:12" ht="12.75">
      <c r="A16" s="429"/>
      <c r="B16" s="429"/>
      <c r="C16" s="429"/>
      <c r="D16" s="429"/>
      <c r="E16" s="429"/>
      <c r="F16" s="429"/>
      <c r="G16" s="429"/>
      <c r="H16" s="429"/>
      <c r="I16" s="429"/>
    </row>
    <row r="17" spans="1:9" s="437" customFormat="1" ht="33" customHeight="1">
      <c r="A17" s="675" t="s">
        <v>836</v>
      </c>
      <c r="B17" s="675"/>
      <c r="C17" s="435" t="s">
        <v>837</v>
      </c>
      <c r="D17" s="435" t="s">
        <v>838</v>
      </c>
      <c r="E17" s="436"/>
      <c r="F17" s="436"/>
      <c r="G17" s="436"/>
      <c r="H17" s="436"/>
      <c r="I17" s="436"/>
    </row>
    <row r="18" spans="1:9" ht="20.100000000000001" customHeight="1">
      <c r="A18" s="685" t="s">
        <v>839</v>
      </c>
      <c r="B18" s="686"/>
      <c r="C18" s="438">
        <v>25</v>
      </c>
      <c r="D18" s="439"/>
      <c r="E18" s="436"/>
      <c r="F18" s="429"/>
      <c r="G18" s="429"/>
      <c r="H18" s="429"/>
      <c r="I18" s="429"/>
    </row>
    <row r="19" spans="1:9" ht="20.100000000000001" customHeight="1">
      <c r="A19" s="685" t="s">
        <v>840</v>
      </c>
      <c r="B19" s="686"/>
      <c r="C19" s="438">
        <v>40</v>
      </c>
      <c r="D19" s="440"/>
      <c r="E19" s="422"/>
      <c r="F19" s="422"/>
      <c r="G19" s="422"/>
      <c r="H19" s="422"/>
      <c r="I19" s="422"/>
    </row>
    <row r="20" spans="1:9" ht="20.100000000000001" customHeight="1">
      <c r="A20" s="685" t="s">
        <v>841</v>
      </c>
      <c r="B20" s="686"/>
      <c r="C20" s="438">
        <v>45</v>
      </c>
      <c r="D20" s="440"/>
      <c r="E20" s="422"/>
      <c r="F20" s="422"/>
      <c r="G20" s="422"/>
      <c r="H20" s="422"/>
      <c r="I20" s="422"/>
    </row>
    <row r="22" spans="1:9" ht="12.75">
      <c r="A22" s="675" t="s">
        <v>842</v>
      </c>
      <c r="B22" s="675"/>
      <c r="C22" s="438"/>
    </row>
  </sheetData>
  <mergeCells count="7">
    <mergeCell ref="A22:B22"/>
    <mergeCell ref="A1:I1"/>
    <mergeCell ref="A13:B15"/>
    <mergeCell ref="A17:B17"/>
    <mergeCell ref="A18:B18"/>
    <mergeCell ref="A19:B19"/>
    <mergeCell ref="A20:B20"/>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71C27-63A6-4E2E-829B-BC4E8AE28BEF}">
  <sheetPr>
    <pageSetUpPr fitToPage="1"/>
  </sheetPr>
  <dimension ref="A1:I26"/>
  <sheetViews>
    <sheetView zoomScale="220" zoomScaleNormal="220" workbookViewId="0">
      <selection activeCell="F8" sqref="F8"/>
    </sheetView>
  </sheetViews>
  <sheetFormatPr baseColWidth="10" defaultRowHeight="12.75"/>
  <cols>
    <col min="1" max="1" width="18.5703125" style="443" customWidth="1"/>
    <col min="2" max="2" width="19.5703125" style="442" customWidth="1"/>
    <col min="3" max="3" width="14.28515625" style="442" customWidth="1"/>
    <col min="4" max="4" width="11.42578125" style="442"/>
    <col min="5" max="5" width="14.28515625" style="442" customWidth="1"/>
    <col min="6" max="6" width="14.42578125" style="442" customWidth="1"/>
    <col min="7" max="7" width="14" style="442" customWidth="1"/>
    <col min="8" max="8" width="12" style="442" customWidth="1"/>
    <col min="9" max="16384" width="11.42578125" style="441"/>
  </cols>
  <sheetData>
    <row r="1" spans="1:9" ht="15.75">
      <c r="A1" s="454" t="s">
        <v>877</v>
      </c>
      <c r="I1" s="450"/>
    </row>
    <row r="2" spans="1:9">
      <c r="A2" s="442"/>
      <c r="I2" s="450"/>
    </row>
    <row r="3" spans="1:9" ht="15">
      <c r="A3" s="453" t="s">
        <v>876</v>
      </c>
      <c r="B3" s="453"/>
      <c r="C3" s="453"/>
      <c r="D3" s="453"/>
      <c r="E3" s="453"/>
      <c r="I3" s="450"/>
    </row>
    <row r="4" spans="1:9">
      <c r="A4" s="442"/>
    </row>
    <row r="5" spans="1:9">
      <c r="A5" s="452" t="s">
        <v>805</v>
      </c>
      <c r="B5" s="451" t="s">
        <v>875</v>
      </c>
      <c r="C5" s="451" t="s">
        <v>874</v>
      </c>
      <c r="D5" s="451" t="s">
        <v>873</v>
      </c>
      <c r="E5" s="451" t="s">
        <v>872</v>
      </c>
      <c r="I5" s="450"/>
    </row>
    <row r="6" spans="1:9">
      <c r="A6" s="449" t="s">
        <v>871</v>
      </c>
      <c r="B6" s="700">
        <v>1600</v>
      </c>
      <c r="C6" s="700">
        <v>2800</v>
      </c>
      <c r="D6" s="700">
        <v>1500</v>
      </c>
      <c r="E6" s="700">
        <v>2400</v>
      </c>
      <c r="I6" s="450"/>
    </row>
    <row r="7" spans="1:9">
      <c r="A7" s="449" t="s">
        <v>870</v>
      </c>
      <c r="B7" s="700">
        <v>1600</v>
      </c>
      <c r="C7" s="700">
        <v>1700</v>
      </c>
      <c r="D7" s="700">
        <v>1900</v>
      </c>
      <c r="E7" s="700">
        <v>2100</v>
      </c>
      <c r="I7" s="450"/>
    </row>
    <row r="8" spans="1:9">
      <c r="A8" s="449" t="s">
        <v>869</v>
      </c>
      <c r="B8" s="700">
        <v>1800</v>
      </c>
      <c r="C8" s="700">
        <v>2100</v>
      </c>
      <c r="D8" s="700">
        <v>2300</v>
      </c>
      <c r="E8" s="700">
        <v>2500</v>
      </c>
      <c r="I8" s="450"/>
    </row>
    <row r="9" spans="1:9">
      <c r="A9" s="449" t="s">
        <v>868</v>
      </c>
      <c r="B9" s="700">
        <v>2000</v>
      </c>
      <c r="C9" s="700">
        <v>2200</v>
      </c>
      <c r="D9" s="700">
        <v>2500</v>
      </c>
      <c r="E9" s="700">
        <v>2600</v>
      </c>
    </row>
    <row r="10" spans="1:9" ht="12.75" customHeight="1">
      <c r="A10" s="449" t="s">
        <v>867</v>
      </c>
      <c r="B10" s="700">
        <v>2600</v>
      </c>
      <c r="C10" s="700">
        <v>2900</v>
      </c>
      <c r="D10" s="700">
        <v>3000</v>
      </c>
      <c r="E10" s="700">
        <v>3200</v>
      </c>
      <c r="F10" s="444"/>
      <c r="G10" s="444"/>
    </row>
    <row r="11" spans="1:9">
      <c r="C11" s="444"/>
      <c r="D11" s="444"/>
      <c r="E11" s="444"/>
      <c r="F11" s="444"/>
      <c r="G11" s="444"/>
    </row>
    <row r="12" spans="1:9">
      <c r="C12" s="444"/>
      <c r="D12" s="444"/>
      <c r="E12" s="444"/>
      <c r="F12" s="444"/>
      <c r="G12" s="444"/>
    </row>
    <row r="13" spans="1:9">
      <c r="C13" s="444"/>
      <c r="D13" s="444"/>
      <c r="E13" s="444"/>
      <c r="F13" s="444"/>
      <c r="G13" s="444"/>
    </row>
    <row r="14" spans="1:9">
      <c r="C14" s="444"/>
      <c r="D14" s="444"/>
      <c r="E14" s="444"/>
      <c r="F14" s="444"/>
      <c r="G14" s="444"/>
      <c r="H14" s="447"/>
    </row>
    <row r="15" spans="1:9">
      <c r="C15" s="444"/>
      <c r="D15" s="444"/>
      <c r="E15" s="444"/>
      <c r="F15" s="444"/>
      <c r="G15" s="444"/>
    </row>
    <row r="16" spans="1:9">
      <c r="C16" s="444"/>
      <c r="D16" s="444"/>
      <c r="E16" s="444"/>
      <c r="F16" s="444"/>
      <c r="G16" s="444"/>
      <c r="H16" s="447"/>
    </row>
    <row r="17" spans="1:7">
      <c r="C17" s="444"/>
      <c r="D17" s="444"/>
      <c r="E17" s="444"/>
      <c r="F17" s="444"/>
      <c r="G17" s="444"/>
    </row>
    <row r="18" spans="1:7">
      <c r="C18" s="444"/>
      <c r="D18" s="444"/>
      <c r="E18" s="444"/>
      <c r="F18" s="444"/>
      <c r="G18" s="444"/>
    </row>
    <row r="19" spans="1:7">
      <c r="C19" s="444"/>
      <c r="D19" s="444"/>
      <c r="E19" s="444"/>
      <c r="F19" s="444"/>
      <c r="G19" s="444"/>
    </row>
    <row r="20" spans="1:7">
      <c r="C20" s="444"/>
      <c r="D20" s="444"/>
      <c r="E20" s="444"/>
      <c r="F20" s="444"/>
      <c r="G20" s="444"/>
    </row>
    <row r="21" spans="1:7">
      <c r="A21" s="446"/>
      <c r="B21" s="445"/>
      <c r="C21" s="444"/>
      <c r="D21" s="444"/>
      <c r="E21" s="444"/>
      <c r="F21" s="444"/>
      <c r="G21" s="444"/>
    </row>
    <row r="22" spans="1:7">
      <c r="C22" s="444"/>
      <c r="D22" s="444"/>
      <c r="E22" s="444"/>
      <c r="F22" s="444"/>
      <c r="G22" s="444"/>
    </row>
    <row r="23" spans="1:7">
      <c r="C23" s="444"/>
      <c r="D23" s="444"/>
      <c r="E23" s="444"/>
      <c r="F23" s="444"/>
      <c r="G23" s="444"/>
    </row>
    <row r="24" spans="1:7">
      <c r="C24" s="444"/>
      <c r="D24" s="444"/>
      <c r="E24" s="444"/>
      <c r="F24" s="444"/>
      <c r="G24" s="444"/>
    </row>
    <row r="25" spans="1:7">
      <c r="C25" s="444"/>
      <c r="D25" s="444"/>
      <c r="E25" s="444"/>
      <c r="F25" s="444"/>
      <c r="G25" s="444"/>
    </row>
    <row r="26" spans="1:7">
      <c r="C26" s="444"/>
      <c r="D26" s="444"/>
      <c r="E26" s="444"/>
      <c r="F26" s="444"/>
      <c r="G26" s="444"/>
    </row>
  </sheetData>
  <conditionalFormatting sqref="B6:E10">
    <cfRule type="cellIs" dxfId="1" priority="2" operator="greaterThan">
      <formula>2000</formula>
    </cfRule>
    <cfRule type="cellIs" dxfId="0" priority="1" operator="lessThan">
      <formula>2000</formula>
    </cfRule>
  </conditionalFormatting>
  <pageMargins left="0.7" right="0.7" top="0.75" bottom="0.75" header="0.3" footer="0.3"/>
  <pageSetup paperSize="9" scale="74" fitToHeight="0" orientation="landscape" r:id="rId1"/>
  <drawing r:id="rId2"/>
  <legacyDrawing r:id="rId3"/>
  <oleObjects>
    <mc:AlternateContent xmlns:mc="http://schemas.openxmlformats.org/markup-compatibility/2006">
      <mc:Choice Requires="x14">
        <oleObject progId="Word.Document.8" shapeId="36865" r:id="rId4">
          <objectPr defaultSize="0" r:id="rId5">
            <anchor>
              <from>
                <xdr:col>0</xdr:col>
                <xdr:colOff>47625</xdr:colOff>
                <xdr:row>54</xdr:row>
                <xdr:rowOff>57150</xdr:rowOff>
              </from>
              <to>
                <xdr:col>4</xdr:col>
                <xdr:colOff>561975</xdr:colOff>
                <xdr:row>61</xdr:row>
                <xdr:rowOff>38100</xdr:rowOff>
              </to>
            </anchor>
          </objectPr>
        </oleObject>
      </mc:Choice>
      <mc:Fallback>
        <oleObject progId="Word.Document.8" shapeId="36865" r:id="rId4"/>
      </mc:Fallback>
    </mc:AlternateContent>
    <mc:AlternateContent xmlns:mc="http://schemas.openxmlformats.org/markup-compatibility/2006">
      <mc:Choice Requires="x14">
        <oleObject progId="Word.Document.8" shapeId="36866" r:id="rId6">
          <objectPr defaultSize="0" r:id="rId7">
            <anchor>
              <from>
                <xdr:col>0</xdr:col>
                <xdr:colOff>9525</xdr:colOff>
                <xdr:row>86</xdr:row>
                <xdr:rowOff>133350</xdr:rowOff>
              </from>
              <to>
                <xdr:col>4</xdr:col>
                <xdr:colOff>533400</xdr:colOff>
                <xdr:row>96</xdr:row>
                <xdr:rowOff>66675</xdr:rowOff>
              </to>
            </anchor>
          </objectPr>
        </oleObject>
      </mc:Choice>
      <mc:Fallback>
        <oleObject progId="Word.Document.8" shapeId="36866" r:id="rId6"/>
      </mc:Fallback>
    </mc:AlternateContent>
    <mc:AlternateContent xmlns:mc="http://schemas.openxmlformats.org/markup-compatibility/2006">
      <mc:Choice Requires="x14">
        <oleObject progId="Word.Document.8" shapeId="36867" r:id="rId8">
          <objectPr defaultSize="0" r:id="rId9">
            <anchor>
              <from>
                <xdr:col>0</xdr:col>
                <xdr:colOff>9525</xdr:colOff>
                <xdr:row>116</xdr:row>
                <xdr:rowOff>76200</xdr:rowOff>
              </from>
              <to>
                <xdr:col>4</xdr:col>
                <xdr:colOff>533400</xdr:colOff>
                <xdr:row>130</xdr:row>
                <xdr:rowOff>57150</xdr:rowOff>
              </to>
            </anchor>
          </objectPr>
        </oleObject>
      </mc:Choice>
      <mc:Fallback>
        <oleObject progId="Word.Document.8" shapeId="36867" r:id="rId8"/>
      </mc:Fallback>
    </mc:AlternateContent>
    <mc:AlternateContent xmlns:mc="http://schemas.openxmlformats.org/markup-compatibility/2006">
      <mc:Choice Requires="x14">
        <oleObject progId="Word.Document.8" shapeId="36868" r:id="rId10">
          <objectPr defaultSize="0" r:id="rId11">
            <anchor>
              <from>
                <xdr:col>0</xdr:col>
                <xdr:colOff>28575</xdr:colOff>
                <xdr:row>150</xdr:row>
                <xdr:rowOff>114300</xdr:rowOff>
              </from>
              <to>
                <xdr:col>4</xdr:col>
                <xdr:colOff>504825</xdr:colOff>
                <xdr:row>160</xdr:row>
                <xdr:rowOff>9525</xdr:rowOff>
              </to>
            </anchor>
          </objectPr>
        </oleObject>
      </mc:Choice>
      <mc:Fallback>
        <oleObject progId="Word.Document.8" shapeId="36868" r:id="rId10"/>
      </mc:Fallback>
    </mc:AlternateContent>
  </oleObjec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0222-C203-4DEF-BEFF-C49C8D935986}">
  <sheetPr>
    <pageSetUpPr fitToPage="1"/>
  </sheetPr>
  <dimension ref="A1:I22"/>
  <sheetViews>
    <sheetView zoomScale="220" zoomScaleNormal="220" workbookViewId="0">
      <selection activeCell="F8" sqref="F8"/>
    </sheetView>
  </sheetViews>
  <sheetFormatPr baseColWidth="10" defaultRowHeight="12.75"/>
  <cols>
    <col min="1" max="1" width="18.5703125" style="443" customWidth="1"/>
    <col min="2" max="2" width="19.5703125" style="442" customWidth="1"/>
    <col min="3" max="3" width="14.28515625" style="442" customWidth="1"/>
    <col min="4" max="4" width="11.42578125" style="442"/>
    <col min="5" max="5" width="14.28515625" style="442" customWidth="1"/>
    <col min="6" max="6" width="14.42578125" style="442" customWidth="1"/>
    <col min="7" max="7" width="14" style="442" customWidth="1"/>
    <col min="8" max="8" width="12" style="442" customWidth="1"/>
    <col min="9" max="16384" width="11.42578125" style="441"/>
  </cols>
  <sheetData>
    <row r="1" spans="1:9" ht="15.75">
      <c r="A1" s="455" t="s">
        <v>878</v>
      </c>
      <c r="I1" s="450"/>
    </row>
    <row r="2" spans="1:9">
      <c r="A2" s="442"/>
      <c r="I2" s="450"/>
    </row>
    <row r="3" spans="1:9" ht="15.75">
      <c r="A3" s="456" t="s">
        <v>879</v>
      </c>
      <c r="B3" s="453"/>
      <c r="C3" s="453"/>
      <c r="D3" s="453"/>
      <c r="E3" s="453"/>
      <c r="I3" s="450"/>
    </row>
    <row r="4" spans="1:9">
      <c r="A4" s="442"/>
    </row>
    <row r="5" spans="1:9">
      <c r="A5" s="695" t="s">
        <v>805</v>
      </c>
      <c r="B5" s="693" t="s">
        <v>875</v>
      </c>
      <c r="C5" s="693" t="s">
        <v>874</v>
      </c>
      <c r="D5" s="693" t="s">
        <v>873</v>
      </c>
      <c r="E5" s="694" t="s">
        <v>872</v>
      </c>
      <c r="I5" s="450"/>
    </row>
    <row r="6" spans="1:9">
      <c r="A6" s="696" t="s">
        <v>871</v>
      </c>
      <c r="B6" s="692">
        <v>1600</v>
      </c>
      <c r="C6" s="692">
        <v>1800</v>
      </c>
      <c r="D6" s="692">
        <v>2200</v>
      </c>
      <c r="E6" s="695">
        <v>2400</v>
      </c>
      <c r="I6" s="450"/>
    </row>
    <row r="7" spans="1:9">
      <c r="A7" s="696" t="s">
        <v>870</v>
      </c>
      <c r="B7" s="692">
        <v>1600</v>
      </c>
      <c r="C7" s="692">
        <v>1700</v>
      </c>
      <c r="D7" s="692">
        <v>1900</v>
      </c>
      <c r="E7" s="695">
        <v>2100</v>
      </c>
      <c r="I7" s="450"/>
    </row>
    <row r="8" spans="1:9">
      <c r="A8" s="696" t="s">
        <v>869</v>
      </c>
      <c r="B8" s="692">
        <v>1800</v>
      </c>
      <c r="C8" s="692">
        <v>2100</v>
      </c>
      <c r="D8" s="692">
        <v>2300</v>
      </c>
      <c r="E8" s="695">
        <v>2500</v>
      </c>
      <c r="I8" s="450"/>
    </row>
    <row r="9" spans="1:9">
      <c r="A9" s="696" t="s">
        <v>868</v>
      </c>
      <c r="B9" s="692">
        <v>2000</v>
      </c>
      <c r="C9" s="692">
        <v>2200</v>
      </c>
      <c r="D9" s="692">
        <v>2500</v>
      </c>
      <c r="E9" s="695">
        <v>2600</v>
      </c>
    </row>
    <row r="10" spans="1:9" ht="12.75" customHeight="1">
      <c r="A10" s="696" t="s">
        <v>867</v>
      </c>
      <c r="B10" s="692">
        <v>2600</v>
      </c>
      <c r="C10" s="692">
        <v>2900</v>
      </c>
      <c r="D10" s="692">
        <v>3000</v>
      </c>
      <c r="E10" s="695">
        <v>3200</v>
      </c>
      <c r="F10" s="444"/>
      <c r="G10" s="444"/>
    </row>
    <row r="11" spans="1:9">
      <c r="C11" s="444"/>
      <c r="D11" s="444"/>
      <c r="E11" s="444"/>
      <c r="F11" s="444"/>
      <c r="G11" s="444"/>
    </row>
    <row r="12" spans="1:9">
      <c r="C12" s="444"/>
      <c r="D12" s="444"/>
      <c r="E12" s="444"/>
      <c r="F12" s="444"/>
      <c r="G12" s="444"/>
    </row>
    <row r="13" spans="1:9">
      <c r="C13" s="444"/>
      <c r="D13" s="444"/>
      <c r="E13" s="444"/>
      <c r="F13" s="444"/>
      <c r="G13" s="444"/>
    </row>
    <row r="14" spans="1:9">
      <c r="C14" s="444"/>
      <c r="D14" s="444"/>
      <c r="E14" s="444"/>
      <c r="F14" s="444"/>
      <c r="G14" s="444"/>
      <c r="H14" s="447"/>
    </row>
    <row r="15" spans="1:9">
      <c r="C15" s="444"/>
      <c r="D15" s="444"/>
      <c r="E15" s="444"/>
      <c r="F15" s="444"/>
      <c r="G15" s="444"/>
    </row>
    <row r="16" spans="1:9">
      <c r="C16" s="444"/>
      <c r="D16" s="444"/>
      <c r="E16" s="444"/>
      <c r="F16" s="444"/>
      <c r="G16" s="444"/>
      <c r="H16" s="447"/>
    </row>
    <row r="17" spans="1:7">
      <c r="C17" s="444"/>
      <c r="D17" s="444"/>
      <c r="E17" s="444"/>
      <c r="F17" s="444"/>
      <c r="G17" s="444"/>
    </row>
    <row r="18" spans="1:7">
      <c r="C18" s="444"/>
      <c r="D18" s="444"/>
      <c r="E18" s="444"/>
      <c r="F18" s="444"/>
      <c r="G18" s="444"/>
    </row>
    <row r="19" spans="1:7">
      <c r="C19" s="444"/>
      <c r="D19" s="444"/>
      <c r="E19" s="444"/>
      <c r="F19" s="444"/>
      <c r="G19" s="444"/>
    </row>
    <row r="20" spans="1:7">
      <c r="C20" s="444"/>
      <c r="D20" s="444"/>
      <c r="E20" s="444"/>
      <c r="F20" s="444"/>
      <c r="G20" s="444"/>
    </row>
    <row r="21" spans="1:7">
      <c r="A21" s="446"/>
      <c r="B21" s="445"/>
      <c r="C21" s="444"/>
      <c r="D21" s="444"/>
      <c r="E21" s="444"/>
      <c r="F21" s="444"/>
      <c r="G21" s="444"/>
    </row>
    <row r="22" spans="1:7">
      <c r="C22" s="444"/>
      <c r="D22" s="444"/>
      <c r="E22" s="444"/>
      <c r="F22" s="444"/>
      <c r="G22" s="444"/>
    </row>
  </sheetData>
  <pageMargins left="0.7" right="0.7" top="0.75" bottom="0.75" header="0.3" footer="0.3"/>
  <pageSetup paperSize="9" scale="74" fitToHeight="0" orientation="landscape" r:id="rId1"/>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95E88-CD96-4B7E-9E1F-07466F735A51}">
  <sheetPr>
    <pageSetUpPr fitToPage="1"/>
  </sheetPr>
  <dimension ref="A1:F9"/>
  <sheetViews>
    <sheetView zoomScaleNormal="100" workbookViewId="0">
      <selection activeCell="E24" sqref="E24"/>
    </sheetView>
  </sheetViews>
  <sheetFormatPr baseColWidth="10" defaultRowHeight="12.75"/>
  <cols>
    <col min="1" max="1" width="14.28515625" style="442" customWidth="1"/>
    <col min="2" max="2" width="11.42578125" style="442"/>
    <col min="3" max="3" width="14.28515625" style="442" customWidth="1"/>
    <col min="4" max="4" width="14.42578125" style="442" customWidth="1"/>
    <col min="5" max="5" width="14" style="442" customWidth="1"/>
    <col min="6" max="6" width="12" style="442" customWidth="1"/>
    <col min="7" max="16384" width="11.42578125" style="441"/>
  </cols>
  <sheetData>
    <row r="1" spans="1:6" ht="15.75">
      <c r="A1" s="455" t="s">
        <v>880</v>
      </c>
    </row>
    <row r="2" spans="1:6" ht="15.75">
      <c r="A2" s="455"/>
    </row>
    <row r="3" spans="1:6" ht="15">
      <c r="A3" s="687" t="s">
        <v>881</v>
      </c>
      <c r="B3" s="687"/>
      <c r="C3" s="687"/>
      <c r="D3" s="687"/>
      <c r="E3" s="687"/>
      <c r="F3" s="687"/>
    </row>
    <row r="4" spans="1:6" ht="15">
      <c r="A4" s="457"/>
      <c r="B4" s="457"/>
      <c r="C4" s="457"/>
      <c r="D4" s="457"/>
      <c r="E4" s="457"/>
      <c r="F4" s="457"/>
    </row>
    <row r="5" spans="1:6" ht="19.5" customHeight="1">
      <c r="A5" s="458" t="s">
        <v>805</v>
      </c>
      <c r="B5" s="459" t="s">
        <v>882</v>
      </c>
      <c r="C5" s="459" t="s">
        <v>883</v>
      </c>
      <c r="D5" s="459" t="s">
        <v>884</v>
      </c>
      <c r="E5" s="459" t="s">
        <v>885</v>
      </c>
      <c r="F5" s="459" t="s">
        <v>886</v>
      </c>
    </row>
    <row r="6" spans="1:6" ht="16.5" customHeight="1">
      <c r="A6" s="460" t="s">
        <v>792</v>
      </c>
      <c r="B6" s="461">
        <v>70</v>
      </c>
      <c r="C6" s="461">
        <v>60</v>
      </c>
      <c r="D6" s="461">
        <v>80</v>
      </c>
      <c r="E6" s="461">
        <v>40</v>
      </c>
      <c r="F6" s="461">
        <v>50</v>
      </c>
    </row>
    <row r="7" spans="1:6" ht="16.5" customHeight="1">
      <c r="A7" s="460" t="s">
        <v>473</v>
      </c>
      <c r="B7" s="461">
        <v>30</v>
      </c>
      <c r="C7" s="461">
        <v>80</v>
      </c>
      <c r="D7" s="461">
        <v>40</v>
      </c>
      <c r="E7" s="461">
        <v>70</v>
      </c>
      <c r="F7" s="461">
        <v>60</v>
      </c>
    </row>
    <row r="8" spans="1:6" ht="16.5" customHeight="1">
      <c r="A8" s="460" t="s">
        <v>887</v>
      </c>
      <c r="B8" s="461">
        <v>60</v>
      </c>
      <c r="C8" s="461">
        <v>50</v>
      </c>
      <c r="D8" s="461">
        <v>50</v>
      </c>
      <c r="E8" s="461">
        <v>70</v>
      </c>
      <c r="F8" s="461">
        <v>30</v>
      </c>
    </row>
    <row r="9" spans="1:6" ht="16.5" customHeight="1">
      <c r="A9" s="460" t="s">
        <v>888</v>
      </c>
      <c r="B9" s="461">
        <v>50</v>
      </c>
      <c r="C9" s="461">
        <v>40</v>
      </c>
      <c r="D9" s="461">
        <v>30</v>
      </c>
      <c r="E9" s="461">
        <v>30</v>
      </c>
      <c r="F9" s="461">
        <v>80</v>
      </c>
    </row>
  </sheetData>
  <mergeCells count="1">
    <mergeCell ref="A3:F3"/>
  </mergeCells>
  <pageMargins left="0.7" right="0.7" top="0.75" bottom="0.75" header="0.3" footer="0.3"/>
  <pageSetup paperSize="9" scale="74" fitToHeight="0" orientation="landscape" r:id="rId1"/>
  <rowBreaks count="1" manualBreakCount="1">
    <brk id="10" max="16383" man="1"/>
  </rowBreaks>
  <drawing r:id="rId2"/>
  <legacyDrawing r:id="rId3"/>
  <oleObjects>
    <mc:AlternateContent xmlns:mc="http://schemas.openxmlformats.org/markup-compatibility/2006">
      <mc:Choice Requires="x14">
        <oleObject progId="Word.Document.8" shapeId="40961" r:id="rId4">
          <objectPr defaultSize="0" r:id="rId5">
            <anchor>
              <from>
                <xdr:col>0</xdr:col>
                <xdr:colOff>9525</xdr:colOff>
                <xdr:row>84</xdr:row>
                <xdr:rowOff>104775</xdr:rowOff>
              </from>
              <to>
                <xdr:col>5</xdr:col>
                <xdr:colOff>228600</xdr:colOff>
                <xdr:row>94</xdr:row>
                <xdr:rowOff>28575</xdr:rowOff>
              </to>
            </anchor>
          </objectPr>
        </oleObject>
      </mc:Choice>
      <mc:Fallback>
        <oleObject progId="Word.Document.8" shapeId="40961" r:id="rId4"/>
      </mc:Fallback>
    </mc:AlternateContent>
    <mc:AlternateContent xmlns:mc="http://schemas.openxmlformats.org/markup-compatibility/2006">
      <mc:Choice Requires="x14">
        <oleObject progId="Word.Document.8" shapeId="40962" r:id="rId6">
          <objectPr defaultSize="0" r:id="rId7">
            <anchor>
              <from>
                <xdr:col>0</xdr:col>
                <xdr:colOff>9525</xdr:colOff>
                <xdr:row>114</xdr:row>
                <xdr:rowOff>47625</xdr:rowOff>
              </from>
              <to>
                <xdr:col>5</xdr:col>
                <xdr:colOff>228600</xdr:colOff>
                <xdr:row>128</xdr:row>
                <xdr:rowOff>9525</xdr:rowOff>
              </to>
            </anchor>
          </objectPr>
        </oleObject>
      </mc:Choice>
      <mc:Fallback>
        <oleObject progId="Word.Document.8" shapeId="40962" r:id="rId6"/>
      </mc:Fallback>
    </mc:AlternateContent>
    <mc:AlternateContent xmlns:mc="http://schemas.openxmlformats.org/markup-compatibility/2006">
      <mc:Choice Requires="x14">
        <oleObject progId="Word.Document.8" shapeId="40963" r:id="rId8">
          <objectPr defaultSize="0" r:id="rId9">
            <anchor>
              <from>
                <xdr:col>0</xdr:col>
                <xdr:colOff>28575</xdr:colOff>
                <xdr:row>148</xdr:row>
                <xdr:rowOff>66675</xdr:rowOff>
              </from>
              <to>
                <xdr:col>5</xdr:col>
                <xdr:colOff>200025</xdr:colOff>
                <xdr:row>157</xdr:row>
                <xdr:rowOff>114300</xdr:rowOff>
              </to>
            </anchor>
          </objectPr>
        </oleObject>
      </mc:Choice>
      <mc:Fallback>
        <oleObject progId="Word.Document.8" shapeId="40963"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F9A45-B921-4222-A3D0-A77D827DB3E5}">
  <dimension ref="A1:I30"/>
  <sheetViews>
    <sheetView workbookViewId="0">
      <selection activeCell="J1" sqref="J1"/>
    </sheetView>
  </sheetViews>
  <sheetFormatPr baseColWidth="10" defaultRowHeight="15"/>
  <sheetData>
    <row r="1" spans="1:9" ht="23.25">
      <c r="A1" s="617" t="str">
        <f>'PAGE DE GARDE'!B14</f>
        <v>LES DIFFERENTS FORMATS</v>
      </c>
      <c r="B1" s="617"/>
      <c r="C1" s="617"/>
      <c r="D1" s="617"/>
      <c r="E1" s="617"/>
      <c r="F1" s="617"/>
      <c r="G1" s="617"/>
      <c r="H1" s="617"/>
      <c r="I1" s="617"/>
    </row>
    <row r="23" spans="2:3">
      <c r="B23" t="s">
        <v>578</v>
      </c>
    </row>
    <row r="24" spans="2:3">
      <c r="C24" t="s">
        <v>579</v>
      </c>
    </row>
    <row r="25" spans="2:3">
      <c r="C25" t="s">
        <v>580</v>
      </c>
    </row>
    <row r="26" spans="2:3">
      <c r="C26" t="s">
        <v>583</v>
      </c>
    </row>
    <row r="27" spans="2:3">
      <c r="C27" t="s">
        <v>584</v>
      </c>
    </row>
    <row r="28" spans="2:3">
      <c r="C28" t="s">
        <v>585</v>
      </c>
    </row>
    <row r="29" spans="2:3">
      <c r="C29" t="s">
        <v>582</v>
      </c>
    </row>
    <row r="30" spans="2:3">
      <c r="C30" t="s">
        <v>581</v>
      </c>
    </row>
  </sheetData>
  <mergeCells count="1">
    <mergeCell ref="A1:I1"/>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AF57-E22E-4908-B93D-D3DE63ADFD51}">
  <dimension ref="A1:J11"/>
  <sheetViews>
    <sheetView workbookViewId="0">
      <selection activeCell="K35" sqref="K35"/>
    </sheetView>
  </sheetViews>
  <sheetFormatPr baseColWidth="10" defaultRowHeight="12.75"/>
  <cols>
    <col min="1" max="16384" width="11.42578125" style="441"/>
  </cols>
  <sheetData>
    <row r="1" spans="1:10" ht="15.75">
      <c r="A1" s="455" t="s">
        <v>889</v>
      </c>
    </row>
    <row r="2" spans="1:10" ht="15.75">
      <c r="A2" s="688" t="s">
        <v>890</v>
      </c>
      <c r="B2" s="688"/>
      <c r="C2" s="688"/>
      <c r="D2" s="688"/>
      <c r="E2" s="688"/>
      <c r="F2" s="688"/>
      <c r="G2" s="688"/>
      <c r="H2" s="688"/>
      <c r="I2" s="688"/>
      <c r="J2" s="688"/>
    </row>
    <row r="3" spans="1:10" ht="15.75">
      <c r="A3" s="462"/>
      <c r="B3" s="462"/>
      <c r="C3" s="462"/>
      <c r="D3" s="462"/>
      <c r="E3" s="462"/>
      <c r="F3" s="462"/>
      <c r="G3" s="462"/>
      <c r="H3" s="462"/>
      <c r="I3" s="462"/>
      <c r="J3" s="462"/>
    </row>
    <row r="4" spans="1:10" ht="15">
      <c r="A4" s="687" t="s">
        <v>891</v>
      </c>
      <c r="B4" s="687"/>
      <c r="C4" s="687"/>
      <c r="D4" s="687"/>
      <c r="E4" s="687"/>
    </row>
    <row r="5" spans="1:10" ht="15.75" thickBot="1">
      <c r="A5" s="457"/>
      <c r="B5" s="457"/>
      <c r="C5" s="457"/>
      <c r="D5" s="457"/>
      <c r="E5" s="457"/>
    </row>
    <row r="6" spans="1:10" ht="13.5" thickBot="1">
      <c r="A6" s="463"/>
      <c r="B6" s="464" t="s">
        <v>396</v>
      </c>
      <c r="C6" s="464" t="s">
        <v>395</v>
      </c>
      <c r="D6" s="464" t="s">
        <v>394</v>
      </c>
      <c r="E6" s="464" t="s">
        <v>393</v>
      </c>
    </row>
    <row r="7" spans="1:10">
      <c r="A7" s="465" t="s">
        <v>892</v>
      </c>
      <c r="B7" s="466">
        <v>120</v>
      </c>
      <c r="C7" s="467">
        <v>140</v>
      </c>
      <c r="D7" s="467">
        <v>160</v>
      </c>
      <c r="E7" s="468">
        <v>160</v>
      </c>
    </row>
    <row r="8" spans="1:10">
      <c r="A8" s="469" t="s">
        <v>893</v>
      </c>
      <c r="B8" s="470">
        <v>80</v>
      </c>
      <c r="C8" s="448">
        <v>85</v>
      </c>
      <c r="D8" s="448">
        <v>90</v>
      </c>
      <c r="E8" s="471">
        <v>85</v>
      </c>
    </row>
    <row r="9" spans="1:10">
      <c r="A9" s="469" t="s">
        <v>894</v>
      </c>
      <c r="B9" s="470">
        <v>20</v>
      </c>
      <c r="C9" s="448">
        <v>22</v>
      </c>
      <c r="D9" s="448">
        <v>25</v>
      </c>
      <c r="E9" s="471">
        <v>28</v>
      </c>
    </row>
    <row r="10" spans="1:10">
      <c r="A10" s="469" t="s">
        <v>895</v>
      </c>
      <c r="B10" s="470">
        <v>60</v>
      </c>
      <c r="C10" s="448">
        <v>55</v>
      </c>
      <c r="D10" s="448">
        <v>67</v>
      </c>
      <c r="E10" s="471">
        <v>70</v>
      </c>
    </row>
    <row r="11" spans="1:10" ht="13.5" thickBot="1">
      <c r="A11" s="472" t="s">
        <v>896</v>
      </c>
      <c r="B11" s="473">
        <v>32</v>
      </c>
      <c r="C11" s="474">
        <v>30</v>
      </c>
      <c r="D11" s="474">
        <v>40</v>
      </c>
      <c r="E11" s="475">
        <v>50</v>
      </c>
    </row>
  </sheetData>
  <mergeCells count="2">
    <mergeCell ref="A2:J2"/>
    <mergeCell ref="A4:E4"/>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FB771-EBBB-479F-8CCC-CBF4ACB694C2}">
  <dimension ref="A1:F15"/>
  <sheetViews>
    <sheetView zoomScale="115" zoomScaleNormal="115" workbookViewId="0">
      <selection activeCell="E25" sqref="E25"/>
    </sheetView>
  </sheetViews>
  <sheetFormatPr baseColWidth="10" defaultRowHeight="12.75"/>
  <cols>
    <col min="1" max="2" width="11.42578125" style="441"/>
    <col min="3" max="3" width="18.140625" style="441" customWidth="1"/>
    <col min="4" max="16384" width="11.42578125" style="441"/>
  </cols>
  <sheetData>
    <row r="1" spans="1:6" ht="15.75">
      <c r="A1" s="455" t="s">
        <v>897</v>
      </c>
    </row>
    <row r="2" spans="1:6" ht="15.75">
      <c r="A2" s="476" t="s">
        <v>898</v>
      </c>
      <c r="B2" s="476"/>
      <c r="C2" s="476"/>
      <c r="D2" s="476"/>
      <c r="E2" s="476"/>
      <c r="F2" s="476"/>
    </row>
    <row r="4" spans="1:6">
      <c r="A4" s="689" t="s">
        <v>899</v>
      </c>
      <c r="B4" s="690"/>
      <c r="C4" s="690"/>
    </row>
    <row r="6" spans="1:6">
      <c r="A6" s="477" t="s">
        <v>900</v>
      </c>
      <c r="B6" s="477" t="s">
        <v>901</v>
      </c>
      <c r="C6" s="477" t="s">
        <v>902</v>
      </c>
    </row>
    <row r="7" spans="1:6">
      <c r="A7" s="478">
        <v>0.375</v>
      </c>
      <c r="B7" s="479">
        <v>2000</v>
      </c>
      <c r="C7" s="479">
        <v>2700</v>
      </c>
    </row>
    <row r="8" spans="1:6">
      <c r="A8" s="478">
        <v>0.41666666666666669</v>
      </c>
      <c r="B8" s="479">
        <v>3000</v>
      </c>
      <c r="C8" s="479">
        <v>2900</v>
      </c>
    </row>
    <row r="9" spans="1:6">
      <c r="A9" s="478">
        <v>0.45833333333333331</v>
      </c>
      <c r="B9" s="479">
        <v>3200</v>
      </c>
      <c r="C9" s="479">
        <v>3200</v>
      </c>
    </row>
    <row r="10" spans="1:6">
      <c r="A10" s="478">
        <v>0.5</v>
      </c>
      <c r="B10" s="479">
        <v>3500</v>
      </c>
      <c r="C10" s="479">
        <v>3700</v>
      </c>
    </row>
    <row r="11" spans="1:6">
      <c r="A11" s="478">
        <v>0.54166666666666696</v>
      </c>
      <c r="B11" s="479">
        <v>3600</v>
      </c>
      <c r="C11" s="479">
        <v>4200</v>
      </c>
    </row>
    <row r="12" spans="1:6">
      <c r="A12" s="478">
        <v>0.58333333333333304</v>
      </c>
      <c r="B12" s="479">
        <v>3100</v>
      </c>
      <c r="C12" s="479">
        <v>2800</v>
      </c>
    </row>
    <row r="13" spans="1:6">
      <c r="A13" s="478">
        <v>0.625</v>
      </c>
      <c r="B13" s="479">
        <v>2800</v>
      </c>
      <c r="C13" s="479">
        <v>2600</v>
      </c>
    </row>
    <row r="14" spans="1:6">
      <c r="A14" s="478">
        <v>0.66666666666666696</v>
      </c>
      <c r="B14" s="479">
        <v>3100</v>
      </c>
      <c r="C14" s="479">
        <v>3300</v>
      </c>
    </row>
    <row r="15" spans="1:6">
      <c r="A15" s="478">
        <v>0.70833333333333304</v>
      </c>
      <c r="B15" s="479">
        <v>3800</v>
      </c>
      <c r="C15" s="479">
        <v>4200</v>
      </c>
    </row>
  </sheetData>
  <mergeCells count="1">
    <mergeCell ref="A4:C4"/>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A89C-CC3C-4B92-A2EB-9DFEF3437FC4}">
  <sheetPr>
    <tabColor rgb="FF00B050"/>
  </sheetPr>
  <dimension ref="A2:C15"/>
  <sheetViews>
    <sheetView workbookViewId="0">
      <selection activeCell="K23" sqref="K23"/>
    </sheetView>
  </sheetViews>
  <sheetFormatPr baseColWidth="10" defaultRowHeight="12.75"/>
  <cols>
    <col min="1" max="16384" width="11.42578125" style="219"/>
  </cols>
  <sheetData>
    <row r="2" spans="1:3" ht="16.5">
      <c r="A2" s="482" t="s">
        <v>903</v>
      </c>
    </row>
    <row r="3" spans="1:3">
      <c r="A3" s="221"/>
    </row>
    <row r="4" spans="1:3" ht="30.75" customHeight="1">
      <c r="A4" s="483" t="s">
        <v>904</v>
      </c>
      <c r="B4" s="484" t="s">
        <v>905</v>
      </c>
      <c r="C4" s="484" t="s">
        <v>906</v>
      </c>
    </row>
    <row r="5" spans="1:3">
      <c r="A5" s="219">
        <v>-160000</v>
      </c>
      <c r="B5" s="219">
        <v>190</v>
      </c>
      <c r="C5" s="219">
        <v>-8.5</v>
      </c>
    </row>
    <row r="6" spans="1:3">
      <c r="A6" s="219">
        <v>-140000</v>
      </c>
      <c r="B6" s="219">
        <v>180</v>
      </c>
      <c r="C6" s="219">
        <v>-9</v>
      </c>
    </row>
    <row r="7" spans="1:3">
      <c r="A7" s="219">
        <v>-120000</v>
      </c>
      <c r="B7" s="219">
        <v>290</v>
      </c>
      <c r="C7" s="219">
        <v>3</v>
      </c>
    </row>
    <row r="8" spans="1:3">
      <c r="A8" s="219">
        <v>-100000</v>
      </c>
      <c r="B8" s="219">
        <v>240</v>
      </c>
      <c r="C8" s="219">
        <v>-7</v>
      </c>
    </row>
    <row r="9" spans="1:3">
      <c r="A9" s="219">
        <v>-80000</v>
      </c>
      <c r="B9" s="219">
        <v>220</v>
      </c>
      <c r="C9" s="219">
        <v>-4</v>
      </c>
    </row>
    <row r="10" spans="1:3">
      <c r="A10" s="219">
        <v>-60000</v>
      </c>
      <c r="B10" s="219">
        <v>190</v>
      </c>
      <c r="C10" s="219">
        <v>-8</v>
      </c>
    </row>
    <row r="11" spans="1:3">
      <c r="A11" s="219">
        <v>-50000</v>
      </c>
      <c r="B11" s="219">
        <v>210</v>
      </c>
      <c r="C11" s="219">
        <v>-6</v>
      </c>
    </row>
    <row r="12" spans="1:3">
      <c r="A12" s="219">
        <v>-40000</v>
      </c>
      <c r="B12" s="219">
        <v>200</v>
      </c>
      <c r="C12" s="219">
        <v>-7</v>
      </c>
    </row>
    <row r="13" spans="1:3">
      <c r="A13" s="219">
        <v>-20000</v>
      </c>
      <c r="B13" s="219">
        <v>180</v>
      </c>
      <c r="C13" s="219">
        <v>-9</v>
      </c>
    </row>
    <row r="14" spans="1:3">
      <c r="A14" s="219">
        <v>0</v>
      </c>
      <c r="B14" s="219">
        <v>260</v>
      </c>
      <c r="C14" s="219">
        <v>0</v>
      </c>
    </row>
    <row r="15" spans="1:3">
      <c r="A15" s="219">
        <v>2008</v>
      </c>
      <c r="B15" s="219">
        <v>340</v>
      </c>
      <c r="C15" s="219">
        <v>1</v>
      </c>
    </row>
  </sheetData>
  <pageMargins left="0.78740157499999996" right="0.78740157499999996" top="0.984251969" bottom="0.984251969" header="0.4921259845" footer="0.4921259845"/>
  <headerFooter alignWithMargins="0"/>
  <drawing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685F5-7AE4-47E9-A434-3B2D5136E360}">
  <sheetPr>
    <tabColor theme="4"/>
    <pageSetUpPr fitToPage="1"/>
  </sheetPr>
  <dimension ref="A1:I29"/>
  <sheetViews>
    <sheetView zoomScaleNormal="100" workbookViewId="0">
      <selection activeCell="S19" sqref="S19"/>
    </sheetView>
  </sheetViews>
  <sheetFormatPr baseColWidth="10" defaultRowHeight="12.75"/>
  <cols>
    <col min="1" max="1" width="18.5703125" style="443" customWidth="1"/>
    <col min="2" max="2" width="19.5703125" style="442" customWidth="1"/>
    <col min="3" max="3" width="14.28515625" style="442" customWidth="1"/>
    <col min="4" max="4" width="11.42578125" style="442"/>
    <col min="5" max="5" width="14.28515625" style="442" customWidth="1"/>
    <col min="6" max="6" width="14.42578125" style="442" customWidth="1"/>
    <col min="7" max="7" width="14" style="442" customWidth="1"/>
    <col min="8" max="8" width="12" style="442" customWidth="1"/>
    <col min="9" max="16384" width="11.42578125" style="441"/>
  </cols>
  <sheetData>
    <row r="1" spans="1:9" ht="15.75">
      <c r="A1" s="455" t="s">
        <v>878</v>
      </c>
      <c r="I1" s="450"/>
    </row>
    <row r="2" spans="1:9">
      <c r="A2" s="442"/>
      <c r="I2" s="450"/>
    </row>
    <row r="3" spans="1:9" ht="15.75">
      <c r="A3" s="456" t="s">
        <v>879</v>
      </c>
      <c r="B3" s="453"/>
      <c r="C3" s="453"/>
      <c r="D3" s="453"/>
      <c r="E3" s="453"/>
      <c r="I3" s="450"/>
    </row>
    <row r="4" spans="1:9">
      <c r="A4" s="442"/>
    </row>
    <row r="5" spans="1:9">
      <c r="A5" s="452" t="s">
        <v>805</v>
      </c>
      <c r="B5" s="451" t="s">
        <v>875</v>
      </c>
      <c r="C5" s="451" t="s">
        <v>874</v>
      </c>
      <c r="D5" s="451" t="s">
        <v>873</v>
      </c>
      <c r="E5" s="451" t="s">
        <v>872</v>
      </c>
      <c r="I5" s="450"/>
    </row>
    <row r="6" spans="1:9">
      <c r="A6" s="449" t="s">
        <v>871</v>
      </c>
      <c r="B6" s="448">
        <v>1600</v>
      </c>
      <c r="C6" s="448">
        <v>1800</v>
      </c>
      <c r="D6" s="448">
        <v>2200</v>
      </c>
      <c r="E6" s="448">
        <v>2400</v>
      </c>
      <c r="I6" s="450"/>
    </row>
    <row r="7" spans="1:9">
      <c r="A7" s="449" t="s">
        <v>870</v>
      </c>
      <c r="B7" s="448">
        <v>1600</v>
      </c>
      <c r="C7" s="448">
        <v>1700</v>
      </c>
      <c r="D7" s="448">
        <v>1900</v>
      </c>
      <c r="E7" s="448">
        <v>2100</v>
      </c>
      <c r="I7" s="450"/>
    </row>
    <row r="8" spans="1:9">
      <c r="A8" s="449" t="s">
        <v>869</v>
      </c>
      <c r="B8" s="448">
        <v>1800</v>
      </c>
      <c r="C8" s="448">
        <v>2100</v>
      </c>
      <c r="D8" s="448">
        <v>2300</v>
      </c>
      <c r="E8" s="448">
        <v>2500</v>
      </c>
      <c r="I8" s="450"/>
    </row>
    <row r="9" spans="1:9">
      <c r="A9" s="449" t="s">
        <v>868</v>
      </c>
      <c r="B9" s="448">
        <v>2000</v>
      </c>
      <c r="C9" s="448">
        <v>2200</v>
      </c>
      <c r="D9" s="448">
        <v>2500</v>
      </c>
      <c r="E9" s="448">
        <v>2600</v>
      </c>
    </row>
    <row r="10" spans="1:9" ht="12.75" customHeight="1">
      <c r="A10" s="449" t="s">
        <v>867</v>
      </c>
      <c r="B10" s="448">
        <v>2600</v>
      </c>
      <c r="C10" s="448">
        <v>2900</v>
      </c>
      <c r="D10" s="448">
        <v>3000</v>
      </c>
      <c r="E10" s="448">
        <v>3200</v>
      </c>
      <c r="F10" s="444"/>
      <c r="G10" s="444"/>
    </row>
    <row r="11" spans="1:9">
      <c r="C11" s="444"/>
      <c r="D11" s="444"/>
      <c r="E11" s="444"/>
      <c r="F11" s="444"/>
      <c r="G11" s="444"/>
    </row>
    <row r="12" spans="1:9">
      <c r="C12" s="444"/>
      <c r="D12" s="444"/>
      <c r="E12" s="444"/>
      <c r="F12" s="444"/>
      <c r="G12" s="444"/>
    </row>
    <row r="13" spans="1:9">
      <c r="C13" s="444"/>
      <c r="D13" s="444"/>
      <c r="E13" s="444"/>
      <c r="F13" s="444"/>
      <c r="G13" s="444"/>
    </row>
    <row r="14" spans="1:9">
      <c r="C14" s="444"/>
      <c r="D14" s="444"/>
      <c r="E14" s="444"/>
      <c r="F14" s="444"/>
      <c r="G14" s="444"/>
      <c r="H14" s="447"/>
    </row>
    <row r="15" spans="1:9">
      <c r="C15" s="444"/>
      <c r="D15" s="444"/>
      <c r="E15" s="444"/>
      <c r="F15" s="444"/>
      <c r="G15" s="444"/>
    </row>
    <row r="16" spans="1:9">
      <c r="C16" s="444"/>
      <c r="D16" s="444"/>
      <c r="E16" s="444"/>
      <c r="F16" s="444"/>
      <c r="G16" s="444"/>
      <c r="H16" s="447"/>
    </row>
    <row r="17" spans="1:7">
      <c r="C17" s="444"/>
      <c r="D17" s="444"/>
      <c r="E17" s="444"/>
      <c r="F17" s="444"/>
      <c r="G17" s="444"/>
    </row>
    <row r="18" spans="1:7">
      <c r="C18" s="444"/>
      <c r="D18" s="444"/>
      <c r="E18" s="444"/>
      <c r="F18" s="444"/>
      <c r="G18" s="444"/>
    </row>
    <row r="19" spans="1:7">
      <c r="C19" s="444"/>
      <c r="D19" s="444"/>
      <c r="E19" s="444"/>
      <c r="F19" s="444"/>
      <c r="G19" s="444"/>
    </row>
    <row r="20" spans="1:7">
      <c r="C20" s="444"/>
      <c r="D20" s="444"/>
      <c r="E20" s="444"/>
      <c r="F20" s="444"/>
      <c r="G20" s="444"/>
    </row>
    <row r="21" spans="1:7">
      <c r="A21" s="446"/>
      <c r="B21" s="445"/>
      <c r="C21" s="444"/>
      <c r="D21" s="444"/>
      <c r="E21" s="444"/>
      <c r="F21" s="444"/>
      <c r="G21" s="444"/>
    </row>
    <row r="22" spans="1:7">
      <c r="C22" s="444"/>
      <c r="D22" s="444"/>
      <c r="E22" s="444"/>
      <c r="F22" s="444"/>
      <c r="G22" s="444"/>
    </row>
    <row r="23" spans="1:7">
      <c r="C23" s="444"/>
      <c r="D23" s="444"/>
      <c r="E23" s="444"/>
      <c r="F23" s="444"/>
      <c r="G23" s="444"/>
    </row>
    <row r="24" spans="1:7">
      <c r="C24" s="444"/>
      <c r="D24" s="444"/>
      <c r="E24" s="444"/>
      <c r="F24" s="444"/>
      <c r="G24" s="444"/>
    </row>
    <row r="25" spans="1:7">
      <c r="C25" s="444"/>
      <c r="D25" s="444"/>
      <c r="E25" s="444"/>
      <c r="F25" s="444"/>
      <c r="G25" s="444"/>
    </row>
    <row r="26" spans="1:7">
      <c r="C26" s="444"/>
      <c r="D26" s="444"/>
      <c r="E26" s="444"/>
      <c r="F26" s="444"/>
      <c r="G26" s="444"/>
    </row>
    <row r="27" spans="1:7">
      <c r="C27" s="444"/>
      <c r="D27" s="444"/>
      <c r="E27" s="444"/>
      <c r="F27" s="444"/>
      <c r="G27" s="444"/>
    </row>
    <row r="28" spans="1:7">
      <c r="C28" s="444"/>
      <c r="D28" s="444"/>
      <c r="E28" s="444"/>
      <c r="F28" s="444"/>
      <c r="G28" s="444"/>
    </row>
    <row r="29" spans="1:7">
      <c r="C29" s="444"/>
      <c r="D29" s="444"/>
      <c r="E29" s="444"/>
      <c r="F29" s="444"/>
      <c r="G29" s="444"/>
    </row>
  </sheetData>
  <pageMargins left="0.7" right="0.7" top="0.75" bottom="0.75" header="0.3" footer="0.3"/>
  <pageSetup paperSize="9" scale="74" fitToHeight="0"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D4058-DB1A-4D24-89D9-CD9096C36154}">
  <sheetPr>
    <tabColor theme="4"/>
    <pageSetUpPr fitToPage="1"/>
  </sheetPr>
  <dimension ref="A1:F9"/>
  <sheetViews>
    <sheetView zoomScaleNormal="100" workbookViewId="0">
      <selection activeCell="G13" sqref="G13"/>
    </sheetView>
  </sheetViews>
  <sheetFormatPr baseColWidth="10" defaultRowHeight="12.75"/>
  <cols>
    <col min="1" max="1" width="14.28515625" style="442" customWidth="1"/>
    <col min="2" max="2" width="11.42578125" style="442"/>
    <col min="3" max="3" width="14.28515625" style="442" customWidth="1"/>
    <col min="4" max="4" width="14.42578125" style="442" customWidth="1"/>
    <col min="5" max="5" width="14" style="442" customWidth="1"/>
    <col min="6" max="6" width="12" style="442" customWidth="1"/>
    <col min="7" max="16384" width="11.42578125" style="441"/>
  </cols>
  <sheetData>
    <row r="1" spans="1:6" ht="15.75">
      <c r="A1" s="455" t="s">
        <v>880</v>
      </c>
    </row>
    <row r="2" spans="1:6" ht="15.75">
      <c r="A2" s="455"/>
    </row>
    <row r="3" spans="1:6" ht="15">
      <c r="A3" s="687" t="s">
        <v>881</v>
      </c>
      <c r="B3" s="687"/>
      <c r="C3" s="687"/>
      <c r="D3" s="687"/>
      <c r="E3" s="687"/>
      <c r="F3" s="687"/>
    </row>
    <row r="4" spans="1:6" ht="15">
      <c r="A4" s="457"/>
      <c r="B4" s="457"/>
      <c r="C4" s="457"/>
      <c r="D4" s="457"/>
      <c r="E4" s="457"/>
      <c r="F4" s="457"/>
    </row>
    <row r="5" spans="1:6" ht="19.5" customHeight="1">
      <c r="A5" s="458" t="s">
        <v>805</v>
      </c>
      <c r="B5" s="459" t="s">
        <v>882</v>
      </c>
      <c r="C5" s="459" t="s">
        <v>883</v>
      </c>
      <c r="D5" s="459" t="s">
        <v>884</v>
      </c>
      <c r="E5" s="459" t="s">
        <v>885</v>
      </c>
      <c r="F5" s="459" t="s">
        <v>886</v>
      </c>
    </row>
    <row r="6" spans="1:6" ht="16.5" customHeight="1">
      <c r="A6" s="460" t="s">
        <v>792</v>
      </c>
      <c r="B6" s="461">
        <v>70</v>
      </c>
      <c r="C6" s="461">
        <v>60</v>
      </c>
      <c r="D6" s="461">
        <v>80</v>
      </c>
      <c r="E6" s="461">
        <v>40</v>
      </c>
      <c r="F6" s="461">
        <v>50</v>
      </c>
    </row>
    <row r="7" spans="1:6" ht="16.5" customHeight="1">
      <c r="A7" s="460" t="s">
        <v>473</v>
      </c>
      <c r="B7" s="461">
        <v>30</v>
      </c>
      <c r="C7" s="461">
        <v>80</v>
      </c>
      <c r="D7" s="461">
        <v>40</v>
      </c>
      <c r="E7" s="461">
        <v>70</v>
      </c>
      <c r="F7" s="461">
        <v>60</v>
      </c>
    </row>
    <row r="8" spans="1:6" ht="16.5" customHeight="1">
      <c r="A8" s="460" t="s">
        <v>887</v>
      </c>
      <c r="B8" s="461">
        <v>60</v>
      </c>
      <c r="C8" s="461">
        <v>50</v>
      </c>
      <c r="D8" s="461">
        <v>50</v>
      </c>
      <c r="E8" s="461">
        <v>70</v>
      </c>
      <c r="F8" s="461">
        <v>30</v>
      </c>
    </row>
    <row r="9" spans="1:6" ht="16.5" customHeight="1">
      <c r="A9" s="460" t="s">
        <v>888</v>
      </c>
      <c r="B9" s="461">
        <v>50</v>
      </c>
      <c r="C9" s="461">
        <v>40</v>
      </c>
      <c r="D9" s="461">
        <v>30</v>
      </c>
      <c r="E9" s="461">
        <v>30</v>
      </c>
      <c r="F9" s="461">
        <v>80</v>
      </c>
    </row>
  </sheetData>
  <mergeCells count="1">
    <mergeCell ref="A3:F3"/>
  </mergeCells>
  <pageMargins left="0.7" right="0.7" top="0.75" bottom="0.75" header="0.3" footer="0.3"/>
  <pageSetup paperSize="9" scale="74" fitToHeight="0" orientation="landscape" r:id="rId1"/>
  <rowBreaks count="1" manualBreakCount="1">
    <brk id="10" max="16383" man="1"/>
  </rowBreaks>
  <drawing r:id="rId2"/>
  <legacyDrawing r:id="rId3"/>
  <oleObjects>
    <mc:AlternateContent xmlns:mc="http://schemas.openxmlformats.org/markup-compatibility/2006">
      <mc:Choice Requires="x14">
        <oleObject progId="Word.Document.8" shapeId="41985" r:id="rId4">
          <objectPr defaultSize="0" r:id="rId5">
            <anchor>
              <from>
                <xdr:col>0</xdr:col>
                <xdr:colOff>9525</xdr:colOff>
                <xdr:row>84</xdr:row>
                <xdr:rowOff>104775</xdr:rowOff>
              </from>
              <to>
                <xdr:col>5</xdr:col>
                <xdr:colOff>228600</xdr:colOff>
                <xdr:row>94</xdr:row>
                <xdr:rowOff>28575</xdr:rowOff>
              </to>
            </anchor>
          </objectPr>
        </oleObject>
      </mc:Choice>
      <mc:Fallback>
        <oleObject progId="Word.Document.8" shapeId="41985" r:id="rId4"/>
      </mc:Fallback>
    </mc:AlternateContent>
    <mc:AlternateContent xmlns:mc="http://schemas.openxmlformats.org/markup-compatibility/2006">
      <mc:Choice Requires="x14">
        <oleObject progId="Word.Document.8" shapeId="41986" r:id="rId6">
          <objectPr defaultSize="0" r:id="rId7">
            <anchor>
              <from>
                <xdr:col>0</xdr:col>
                <xdr:colOff>9525</xdr:colOff>
                <xdr:row>114</xdr:row>
                <xdr:rowOff>47625</xdr:rowOff>
              </from>
              <to>
                <xdr:col>5</xdr:col>
                <xdr:colOff>228600</xdr:colOff>
                <xdr:row>128</xdr:row>
                <xdr:rowOff>9525</xdr:rowOff>
              </to>
            </anchor>
          </objectPr>
        </oleObject>
      </mc:Choice>
      <mc:Fallback>
        <oleObject progId="Word.Document.8" shapeId="41986" r:id="rId6"/>
      </mc:Fallback>
    </mc:AlternateContent>
    <mc:AlternateContent xmlns:mc="http://schemas.openxmlformats.org/markup-compatibility/2006">
      <mc:Choice Requires="x14">
        <oleObject progId="Word.Document.8" shapeId="41987" r:id="rId8">
          <objectPr defaultSize="0" r:id="rId9">
            <anchor>
              <from>
                <xdr:col>0</xdr:col>
                <xdr:colOff>28575</xdr:colOff>
                <xdr:row>148</xdr:row>
                <xdr:rowOff>66675</xdr:rowOff>
              </from>
              <to>
                <xdr:col>5</xdr:col>
                <xdr:colOff>200025</xdr:colOff>
                <xdr:row>157</xdr:row>
                <xdr:rowOff>114300</xdr:rowOff>
              </to>
            </anchor>
          </objectPr>
        </oleObject>
      </mc:Choice>
      <mc:Fallback>
        <oleObject progId="Word.Document.8" shapeId="41987" r:id="rId8"/>
      </mc:Fallback>
    </mc:AlternateContent>
  </oleObjec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301B-978B-41D5-AC85-2DCA32B6278E}">
  <sheetPr>
    <tabColor theme="4"/>
  </sheetPr>
  <dimension ref="A1:J11"/>
  <sheetViews>
    <sheetView workbookViewId="0">
      <selection activeCell="E18" sqref="E18"/>
    </sheetView>
  </sheetViews>
  <sheetFormatPr baseColWidth="10" defaultRowHeight="12.75"/>
  <cols>
    <col min="1" max="16384" width="11.42578125" style="441"/>
  </cols>
  <sheetData>
    <row r="1" spans="1:10" ht="15.75">
      <c r="A1" s="455" t="s">
        <v>889</v>
      </c>
    </row>
    <row r="2" spans="1:10" ht="15.75">
      <c r="A2" s="688" t="s">
        <v>890</v>
      </c>
      <c r="B2" s="688"/>
      <c r="C2" s="688"/>
      <c r="D2" s="688"/>
      <c r="E2" s="688"/>
      <c r="F2" s="688"/>
      <c r="G2" s="688"/>
      <c r="H2" s="688"/>
      <c r="I2" s="688"/>
      <c r="J2" s="688"/>
    </row>
    <row r="3" spans="1:10" ht="15.75">
      <c r="A3" s="462"/>
      <c r="B3" s="462"/>
      <c r="C3" s="462"/>
      <c r="D3" s="462"/>
      <c r="E3" s="462"/>
      <c r="F3" s="462"/>
      <c r="G3" s="462"/>
      <c r="H3" s="462"/>
      <c r="I3" s="462"/>
      <c r="J3" s="462"/>
    </row>
    <row r="4" spans="1:10" ht="15">
      <c r="A4" s="687" t="s">
        <v>891</v>
      </c>
      <c r="B4" s="687"/>
      <c r="C4" s="687"/>
      <c r="D4" s="687"/>
      <c r="E4" s="687"/>
    </row>
    <row r="5" spans="1:10" ht="15.75" thickBot="1">
      <c r="A5" s="457"/>
      <c r="B5" s="457"/>
      <c r="C5" s="457"/>
      <c r="D5" s="457"/>
      <c r="E5" s="457"/>
    </row>
    <row r="6" spans="1:10" ht="13.5" thickBot="1">
      <c r="A6" s="463"/>
      <c r="B6" s="464" t="s">
        <v>396</v>
      </c>
      <c r="C6" s="464" t="s">
        <v>395</v>
      </c>
      <c r="D6" s="464" t="s">
        <v>394</v>
      </c>
      <c r="E6" s="464" t="s">
        <v>393</v>
      </c>
    </row>
    <row r="7" spans="1:10">
      <c r="A7" s="465" t="s">
        <v>892</v>
      </c>
      <c r="B7" s="466">
        <v>120</v>
      </c>
      <c r="C7" s="467">
        <v>140</v>
      </c>
      <c r="D7" s="467">
        <v>160</v>
      </c>
      <c r="E7" s="468">
        <v>160</v>
      </c>
    </row>
    <row r="8" spans="1:10">
      <c r="A8" s="469" t="s">
        <v>893</v>
      </c>
      <c r="B8" s="470">
        <v>80</v>
      </c>
      <c r="C8" s="448">
        <v>85</v>
      </c>
      <c r="D8" s="448">
        <v>90</v>
      </c>
      <c r="E8" s="471">
        <v>85</v>
      </c>
    </row>
    <row r="9" spans="1:10">
      <c r="A9" s="469" t="s">
        <v>894</v>
      </c>
      <c r="B9" s="470">
        <v>20</v>
      </c>
      <c r="C9" s="448">
        <v>22</v>
      </c>
      <c r="D9" s="448">
        <v>25</v>
      </c>
      <c r="E9" s="471">
        <v>28</v>
      </c>
    </row>
    <row r="10" spans="1:10">
      <c r="A10" s="469" t="s">
        <v>895</v>
      </c>
      <c r="B10" s="470">
        <v>60</v>
      </c>
      <c r="C10" s="448">
        <v>55</v>
      </c>
      <c r="D10" s="448">
        <v>67</v>
      </c>
      <c r="E10" s="471">
        <v>70</v>
      </c>
    </row>
    <row r="11" spans="1:10" ht="13.5" thickBot="1">
      <c r="A11" s="472" t="s">
        <v>896</v>
      </c>
      <c r="B11" s="473">
        <v>32</v>
      </c>
      <c r="C11" s="474">
        <v>30</v>
      </c>
      <c r="D11" s="474">
        <v>40</v>
      </c>
      <c r="E11" s="475">
        <v>50</v>
      </c>
    </row>
  </sheetData>
  <mergeCells count="2">
    <mergeCell ref="A2:J2"/>
    <mergeCell ref="A4:E4"/>
  </mergeCell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BCB93-D9E4-41A9-8417-6913BAD13F48}">
  <sheetPr>
    <tabColor rgb="FF00B050"/>
  </sheetPr>
  <dimension ref="A1:N27"/>
  <sheetViews>
    <sheetView topLeftCell="A6" workbookViewId="0">
      <selection activeCell="J22" sqref="J22"/>
    </sheetView>
  </sheetViews>
  <sheetFormatPr baseColWidth="10" defaultRowHeight="12.75"/>
  <cols>
    <col min="1" max="2" width="11.42578125" style="441"/>
    <col min="3" max="3" width="18.140625" style="441" customWidth="1"/>
    <col min="4" max="16384" width="11.42578125" style="441"/>
  </cols>
  <sheetData>
    <row r="1" spans="1:6" ht="15.75">
      <c r="A1" s="455" t="s">
        <v>897</v>
      </c>
    </row>
    <row r="2" spans="1:6" ht="15.75">
      <c r="A2" s="476" t="s">
        <v>898</v>
      </c>
      <c r="B2" s="476"/>
      <c r="C2" s="476"/>
      <c r="D2" s="476"/>
      <c r="E2" s="476"/>
      <c r="F2" s="476"/>
    </row>
    <row r="4" spans="1:6">
      <c r="A4" s="689" t="s">
        <v>899</v>
      </c>
      <c r="B4" s="690"/>
      <c r="C4" s="690"/>
    </row>
    <row r="6" spans="1:6">
      <c r="A6" s="477" t="s">
        <v>900</v>
      </c>
      <c r="B6" s="477" t="s">
        <v>901</v>
      </c>
      <c r="C6" s="477" t="s">
        <v>902</v>
      </c>
    </row>
    <row r="7" spans="1:6">
      <c r="A7" s="478">
        <v>0.375</v>
      </c>
      <c r="B7" s="479">
        <v>2000</v>
      </c>
      <c r="C7" s="479">
        <v>2700</v>
      </c>
    </row>
    <row r="8" spans="1:6">
      <c r="A8" s="478">
        <v>0.41666666666666669</v>
      </c>
      <c r="B8" s="479">
        <v>3000</v>
      </c>
      <c r="C8" s="479">
        <v>2900</v>
      </c>
    </row>
    <row r="9" spans="1:6">
      <c r="A9" s="478">
        <v>0.45833333333333331</v>
      </c>
      <c r="B9" s="479">
        <v>3200</v>
      </c>
      <c r="C9" s="479">
        <v>3200</v>
      </c>
    </row>
    <row r="10" spans="1:6">
      <c r="A10" s="478">
        <v>0.5</v>
      </c>
      <c r="B10" s="479">
        <v>3500</v>
      </c>
      <c r="C10" s="479">
        <v>3700</v>
      </c>
    </row>
    <row r="11" spans="1:6">
      <c r="A11" s="478">
        <v>0.54166666666666696</v>
      </c>
      <c r="B11" s="479">
        <v>3600</v>
      </c>
      <c r="C11" s="479">
        <v>4200</v>
      </c>
    </row>
    <row r="12" spans="1:6">
      <c r="A12" s="478">
        <v>0.58333333333333304</v>
      </c>
      <c r="B12" s="479">
        <v>3100</v>
      </c>
      <c r="C12" s="479">
        <v>2800</v>
      </c>
    </row>
    <row r="13" spans="1:6">
      <c r="A13" s="478">
        <v>0.625</v>
      </c>
      <c r="B13" s="479">
        <v>2800</v>
      </c>
      <c r="C13" s="479">
        <v>2600</v>
      </c>
    </row>
    <row r="14" spans="1:6">
      <c r="A14" s="478">
        <v>0.66666666666666696</v>
      </c>
      <c r="B14" s="479">
        <v>3100</v>
      </c>
      <c r="C14" s="479">
        <v>3300</v>
      </c>
    </row>
    <row r="15" spans="1:6">
      <c r="A15" s="478">
        <v>0.70833333333333304</v>
      </c>
      <c r="B15" s="479">
        <v>3800</v>
      </c>
      <c r="C15" s="479">
        <v>4200</v>
      </c>
    </row>
    <row r="24" spans="12:14" ht="15">
      <c r="L24" s="480"/>
      <c r="N24" s="481"/>
    </row>
    <row r="27" spans="12:14" ht="15">
      <c r="L27" s="480"/>
    </row>
  </sheetData>
  <mergeCells count="1">
    <mergeCell ref="A4:C4"/>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C4242-810F-41C3-80EA-9253AE724062}">
  <sheetPr>
    <tabColor rgb="FF00B050"/>
  </sheetPr>
  <dimension ref="A2:C15"/>
  <sheetViews>
    <sheetView workbookViewId="0">
      <selection activeCell="P39" sqref="P39"/>
    </sheetView>
  </sheetViews>
  <sheetFormatPr baseColWidth="10" defaultRowHeight="12.75"/>
  <cols>
    <col min="1" max="16384" width="11.42578125" style="219"/>
  </cols>
  <sheetData>
    <row r="2" spans="1:3" ht="21">
      <c r="A2" s="224" t="s">
        <v>907</v>
      </c>
    </row>
    <row r="3" spans="1:3" ht="18">
      <c r="A3" s="224"/>
    </row>
    <row r="4" spans="1:3" ht="30.75" customHeight="1">
      <c r="A4" s="483" t="s">
        <v>904</v>
      </c>
      <c r="B4" s="484" t="s">
        <v>905</v>
      </c>
      <c r="C4" s="484" t="s">
        <v>906</v>
      </c>
    </row>
    <row r="5" spans="1:3">
      <c r="A5" s="219">
        <v>-160000</v>
      </c>
      <c r="B5" s="219">
        <v>190</v>
      </c>
      <c r="C5" s="219">
        <v>-8.5</v>
      </c>
    </row>
    <row r="6" spans="1:3">
      <c r="A6" s="219">
        <v>-140000</v>
      </c>
      <c r="B6" s="219">
        <v>180</v>
      </c>
      <c r="C6" s="219">
        <v>-9</v>
      </c>
    </row>
    <row r="7" spans="1:3">
      <c r="A7" s="219">
        <v>-120000</v>
      </c>
      <c r="B7" s="219">
        <v>290</v>
      </c>
      <c r="C7" s="219">
        <v>3</v>
      </c>
    </row>
    <row r="8" spans="1:3">
      <c r="A8" s="219">
        <v>-100000</v>
      </c>
      <c r="B8" s="219">
        <v>240</v>
      </c>
      <c r="C8" s="219">
        <v>-7</v>
      </c>
    </row>
    <row r="9" spans="1:3">
      <c r="A9" s="219">
        <v>-80000</v>
      </c>
      <c r="B9" s="219">
        <v>220</v>
      </c>
      <c r="C9" s="219">
        <v>-4</v>
      </c>
    </row>
    <row r="10" spans="1:3">
      <c r="A10" s="219">
        <v>-60000</v>
      </c>
      <c r="B10" s="219">
        <v>190</v>
      </c>
      <c r="C10" s="219">
        <v>-8</v>
      </c>
    </row>
    <row r="11" spans="1:3">
      <c r="A11" s="219">
        <v>-50000</v>
      </c>
      <c r="B11" s="219">
        <v>210</v>
      </c>
      <c r="C11" s="219">
        <v>-6</v>
      </c>
    </row>
    <row r="12" spans="1:3">
      <c r="A12" s="219">
        <v>-40000</v>
      </c>
      <c r="B12" s="219">
        <v>200</v>
      </c>
      <c r="C12" s="219">
        <v>-7</v>
      </c>
    </row>
    <row r="13" spans="1:3">
      <c r="A13" s="219">
        <v>-20000</v>
      </c>
      <c r="B13" s="219">
        <v>180</v>
      </c>
      <c r="C13" s="219">
        <v>-9</v>
      </c>
    </row>
    <row r="14" spans="1:3">
      <c r="A14" s="219">
        <v>0</v>
      </c>
      <c r="B14" s="219">
        <v>260</v>
      </c>
      <c r="C14" s="219">
        <v>0</v>
      </c>
    </row>
    <row r="15" spans="1:3">
      <c r="A15" s="219">
        <v>2008</v>
      </c>
      <c r="B15" s="219">
        <v>340</v>
      </c>
      <c r="C15" s="219">
        <v>1</v>
      </c>
    </row>
  </sheetData>
  <pageMargins left="0.78740157499999996" right="0.78740157499999996" top="0.984251969" bottom="0.984251969" header="0.4921259845" footer="0.4921259845"/>
  <headerFooter alignWithMargins="0"/>
  <drawing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9B28-7D6C-4C39-8D8F-590DD553F04A}">
  <sheetPr>
    <tabColor theme="4"/>
    <pageSetUpPr fitToPage="1"/>
  </sheetPr>
  <dimension ref="A1:I34"/>
  <sheetViews>
    <sheetView zoomScaleNormal="100" workbookViewId="0">
      <selection activeCell="K9" sqref="K9"/>
    </sheetView>
  </sheetViews>
  <sheetFormatPr baseColWidth="10" defaultRowHeight="12.75"/>
  <cols>
    <col min="1" max="1" width="18.5703125" style="443" customWidth="1"/>
    <col min="2" max="2" width="19.5703125" style="442" customWidth="1"/>
    <col min="3" max="3" width="14.28515625" style="442" customWidth="1"/>
    <col min="4" max="4" width="11.42578125" style="442"/>
    <col min="5" max="5" width="14.28515625" style="442" customWidth="1"/>
    <col min="6" max="6" width="14.42578125" style="442" customWidth="1"/>
    <col min="7" max="7" width="14" style="442" customWidth="1"/>
    <col min="8" max="8" width="12" style="442" customWidth="1"/>
    <col min="9" max="16384" width="11.42578125" style="441"/>
  </cols>
  <sheetData>
    <row r="1" spans="1:9" ht="15.75">
      <c r="A1" s="454" t="s">
        <v>877</v>
      </c>
      <c r="I1" s="450"/>
    </row>
    <row r="2" spans="1:9">
      <c r="A2" s="442"/>
      <c r="I2" s="450"/>
    </row>
    <row r="3" spans="1:9" ht="15">
      <c r="A3" s="453" t="s">
        <v>876</v>
      </c>
      <c r="B3" s="453"/>
      <c r="C3" s="453"/>
      <c r="D3" s="453"/>
      <c r="E3" s="453"/>
      <c r="I3" s="450"/>
    </row>
    <row r="4" spans="1:9">
      <c r="A4" s="442"/>
    </row>
    <row r="5" spans="1:9">
      <c r="A5" s="452" t="s">
        <v>805</v>
      </c>
      <c r="B5" s="451" t="s">
        <v>875</v>
      </c>
      <c r="C5" s="451" t="s">
        <v>874</v>
      </c>
      <c r="D5" s="451" t="s">
        <v>873</v>
      </c>
      <c r="E5" s="451" t="s">
        <v>872</v>
      </c>
      <c r="I5" s="450"/>
    </row>
    <row r="6" spans="1:9">
      <c r="A6" s="449" t="s">
        <v>871</v>
      </c>
      <c r="B6" s="448">
        <v>1600</v>
      </c>
      <c r="C6" s="448">
        <v>1800</v>
      </c>
      <c r="D6" s="448">
        <v>2200</v>
      </c>
      <c r="E6" s="448">
        <v>2400</v>
      </c>
      <c r="I6" s="450"/>
    </row>
    <row r="7" spans="1:9">
      <c r="A7" s="449" t="s">
        <v>870</v>
      </c>
      <c r="B7" s="448">
        <v>1600</v>
      </c>
      <c r="C7" s="448">
        <v>1700</v>
      </c>
      <c r="D7" s="448">
        <v>1900</v>
      </c>
      <c r="E7" s="448">
        <v>2100</v>
      </c>
      <c r="I7" s="450"/>
    </row>
    <row r="8" spans="1:9">
      <c r="A8" s="449" t="s">
        <v>869</v>
      </c>
      <c r="B8" s="448">
        <v>1800</v>
      </c>
      <c r="C8" s="448">
        <v>2100</v>
      </c>
      <c r="D8" s="448">
        <v>2300</v>
      </c>
      <c r="E8" s="448">
        <v>2500</v>
      </c>
      <c r="I8" s="450"/>
    </row>
    <row r="9" spans="1:9">
      <c r="A9" s="449" t="s">
        <v>868</v>
      </c>
      <c r="B9" s="448">
        <v>2000</v>
      </c>
      <c r="C9" s="448">
        <v>2200</v>
      </c>
      <c r="D9" s="448">
        <v>2500</v>
      </c>
      <c r="E9" s="448">
        <v>2600</v>
      </c>
    </row>
    <row r="10" spans="1:9" ht="12.75" customHeight="1">
      <c r="A10" s="449" t="s">
        <v>867</v>
      </c>
      <c r="B10" s="448">
        <v>2600</v>
      </c>
      <c r="C10" s="448">
        <v>2900</v>
      </c>
      <c r="D10" s="448">
        <v>3000</v>
      </c>
      <c r="E10" s="448">
        <v>3200</v>
      </c>
      <c r="F10" s="444"/>
      <c r="G10" s="444"/>
    </row>
    <row r="11" spans="1:9">
      <c r="C11" s="444"/>
      <c r="D11" s="444"/>
      <c r="E11" s="444"/>
      <c r="F11" s="444"/>
      <c r="G11" s="444"/>
    </row>
    <row r="12" spans="1:9">
      <c r="C12" s="444"/>
      <c r="D12" s="444"/>
      <c r="E12" s="444"/>
      <c r="F12" s="444"/>
      <c r="G12" s="444"/>
    </row>
    <row r="13" spans="1:9">
      <c r="C13" s="444"/>
      <c r="D13" s="444"/>
      <c r="E13" s="444"/>
      <c r="F13" s="444"/>
      <c r="G13" s="444"/>
    </row>
    <row r="14" spans="1:9">
      <c r="C14" s="444"/>
      <c r="D14" s="444"/>
      <c r="E14" s="444"/>
      <c r="F14" s="444"/>
      <c r="G14" s="444"/>
      <c r="H14" s="447"/>
    </row>
    <row r="15" spans="1:9">
      <c r="C15" s="444"/>
      <c r="D15" s="444"/>
      <c r="E15" s="444"/>
      <c r="F15" s="444"/>
      <c r="G15" s="444"/>
    </row>
    <row r="16" spans="1:9">
      <c r="C16" s="444"/>
      <c r="D16" s="444"/>
      <c r="E16" s="444"/>
      <c r="F16" s="444"/>
      <c r="G16" s="444"/>
      <c r="H16" s="447"/>
    </row>
    <row r="17" spans="1:7">
      <c r="C17" s="444"/>
      <c r="D17" s="444"/>
      <c r="E17" s="444"/>
      <c r="F17" s="444"/>
      <c r="G17" s="444"/>
    </row>
    <row r="18" spans="1:7">
      <c r="C18" s="444"/>
      <c r="D18" s="444"/>
      <c r="E18" s="444"/>
      <c r="F18" s="444"/>
      <c r="G18" s="444"/>
    </row>
    <row r="19" spans="1:7">
      <c r="C19" s="444"/>
      <c r="D19" s="444"/>
      <c r="E19" s="444"/>
      <c r="F19" s="444"/>
      <c r="G19" s="444"/>
    </row>
    <row r="20" spans="1:7">
      <c r="C20" s="444"/>
      <c r="D20" s="444"/>
      <c r="E20" s="444"/>
      <c r="F20" s="444"/>
      <c r="G20" s="444"/>
    </row>
    <row r="21" spans="1:7">
      <c r="A21" s="446"/>
      <c r="B21" s="445"/>
      <c r="C21" s="444"/>
      <c r="D21" s="444"/>
      <c r="E21" s="444"/>
      <c r="F21" s="444"/>
      <c r="G21" s="444"/>
    </row>
    <row r="22" spans="1:7">
      <c r="C22" s="444"/>
      <c r="D22" s="444"/>
      <c r="E22" s="444"/>
      <c r="F22" s="444"/>
      <c r="G22" s="444"/>
    </row>
    <row r="23" spans="1:7">
      <c r="C23" s="444"/>
      <c r="D23" s="444"/>
      <c r="E23" s="444"/>
      <c r="F23" s="444"/>
      <c r="G23" s="444"/>
    </row>
    <row r="24" spans="1:7">
      <c r="C24" s="444"/>
      <c r="D24" s="444"/>
      <c r="E24" s="444"/>
      <c r="F24" s="444"/>
      <c r="G24" s="444"/>
    </row>
    <row r="25" spans="1:7">
      <c r="C25" s="444"/>
      <c r="D25" s="444"/>
      <c r="E25" s="444"/>
      <c r="F25" s="444"/>
      <c r="G25" s="444"/>
    </row>
    <row r="26" spans="1:7">
      <c r="C26" s="444"/>
      <c r="D26" s="444"/>
      <c r="E26" s="444"/>
      <c r="F26" s="444"/>
      <c r="G26" s="444"/>
    </row>
    <row r="27" spans="1:7">
      <c r="C27" s="444"/>
      <c r="D27" s="444"/>
      <c r="E27" s="444"/>
      <c r="F27" s="444"/>
      <c r="G27" s="444"/>
    </row>
    <row r="28" spans="1:7">
      <c r="C28" s="444"/>
      <c r="D28" s="444"/>
      <c r="E28" s="444"/>
      <c r="F28" s="444"/>
      <c r="G28" s="444"/>
    </row>
    <row r="29" spans="1:7">
      <c r="C29" s="444"/>
      <c r="D29" s="444"/>
      <c r="E29" s="444"/>
      <c r="F29" s="444"/>
      <c r="G29" s="444"/>
    </row>
    <row r="30" spans="1:7">
      <c r="C30" s="691"/>
      <c r="D30" s="691"/>
      <c r="E30" s="691"/>
      <c r="F30" s="691"/>
      <c r="G30" s="691"/>
    </row>
    <row r="31" spans="1:7">
      <c r="C31" s="691"/>
      <c r="D31" s="691"/>
      <c r="E31" s="691"/>
      <c r="F31" s="691"/>
      <c r="G31" s="691"/>
    </row>
    <row r="32" spans="1:7">
      <c r="C32" s="691"/>
      <c r="D32" s="691"/>
      <c r="E32" s="691"/>
      <c r="F32" s="691"/>
      <c r="G32" s="691"/>
    </row>
    <row r="33" spans="3:7">
      <c r="C33" s="691"/>
      <c r="D33" s="691"/>
      <c r="E33" s="691"/>
      <c r="F33" s="691"/>
      <c r="G33" s="691"/>
    </row>
    <row r="34" spans="3:7">
      <c r="C34" s="691"/>
      <c r="D34" s="691"/>
      <c r="E34" s="691"/>
      <c r="F34" s="691"/>
      <c r="G34" s="691"/>
    </row>
  </sheetData>
  <mergeCells count="1">
    <mergeCell ref="C30:G34"/>
  </mergeCells>
  <pageMargins left="0.7" right="0.7" top="0.75" bottom="0.75" header="0.3" footer="0.3"/>
  <pageSetup paperSize="9" scale="74" fitToHeight="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5F88-BAC8-42A7-BC57-BD6E95574BDC}">
  <dimension ref="A1:N72"/>
  <sheetViews>
    <sheetView showGridLines="0" zoomScaleNormal="100" workbookViewId="0">
      <selection activeCell="A60" sqref="A60"/>
    </sheetView>
  </sheetViews>
  <sheetFormatPr baseColWidth="10" defaultColWidth="9.140625" defaultRowHeight="15"/>
  <cols>
    <col min="1" max="1" width="12.7109375" style="487" customWidth="1"/>
    <col min="2" max="2" width="82.85546875" style="488" customWidth="1"/>
    <col min="3" max="3" width="17.28515625" style="488" bestFit="1" customWidth="1"/>
    <col min="4" max="4" width="2.28515625" style="488" customWidth="1"/>
    <col min="5" max="5" width="16.85546875" style="488" bestFit="1" customWidth="1"/>
    <col min="6" max="6" width="15.7109375" style="488" customWidth="1"/>
    <col min="7" max="7" width="13.28515625" style="488" customWidth="1"/>
    <col min="8" max="10" width="9.140625" style="488"/>
    <col min="11" max="11" width="9.140625" style="488" customWidth="1"/>
    <col min="12" max="16384" width="9.140625" style="488"/>
  </cols>
  <sheetData>
    <row r="1" spans="1:7" ht="60" customHeight="1">
      <c r="A1" s="487" t="s">
        <v>916</v>
      </c>
      <c r="C1" s="489"/>
      <c r="D1" s="490"/>
      <c r="E1" s="490"/>
      <c r="F1" s="490"/>
    </row>
    <row r="2" spans="1:7" ht="15.75" thickBot="1">
      <c r="A2" s="487" t="s">
        <v>917</v>
      </c>
      <c r="C2" s="491" t="s">
        <v>918</v>
      </c>
      <c r="E2" s="492" t="s">
        <v>919</v>
      </c>
      <c r="F2" s="493" t="s">
        <v>920</v>
      </c>
      <c r="G2" s="493" t="s">
        <v>921</v>
      </c>
    </row>
    <row r="3" spans="1:7" ht="16.5" thickTop="1" thickBot="1">
      <c r="A3" s="487" t="s">
        <v>922</v>
      </c>
      <c r="C3" s="494">
        <v>1</v>
      </c>
      <c r="E3" s="495" t="s">
        <v>923</v>
      </c>
      <c r="F3" s="496"/>
      <c r="G3" s="497">
        <f>C3+C4</f>
        <v>3</v>
      </c>
    </row>
    <row r="4" spans="1:7" ht="16.5" thickTop="1" thickBot="1">
      <c r="A4" s="487" t="s">
        <v>924</v>
      </c>
      <c r="C4" s="494">
        <v>2</v>
      </c>
      <c r="E4" s="495" t="s">
        <v>925</v>
      </c>
      <c r="F4" s="496"/>
      <c r="G4" s="497">
        <f>C3-C4</f>
        <v>-1</v>
      </c>
    </row>
    <row r="5" spans="1:7" ht="15.75" thickTop="1">
      <c r="A5" s="487" t="s">
        <v>926</v>
      </c>
      <c r="E5" s="495" t="s">
        <v>927</v>
      </c>
      <c r="F5" s="496"/>
      <c r="G5" s="497">
        <f>C3*C4</f>
        <v>2</v>
      </c>
    </row>
    <row r="6" spans="1:7" ht="15.75" thickBot="1">
      <c r="A6" s="487" t="s">
        <v>928</v>
      </c>
      <c r="E6" s="495" t="s">
        <v>929</v>
      </c>
      <c r="F6" s="496"/>
      <c r="G6" s="497">
        <f>C3/C4</f>
        <v>0.5</v>
      </c>
    </row>
    <row r="7" spans="1:7" ht="15" customHeight="1" thickTop="1" thickBot="1">
      <c r="A7" s="487" t="s">
        <v>930</v>
      </c>
      <c r="E7" s="495" t="s">
        <v>931</v>
      </c>
      <c r="F7" s="498"/>
      <c r="G7" s="497">
        <f>C3^C4</f>
        <v>1</v>
      </c>
    </row>
    <row r="8" spans="1:7" ht="15.75" thickTop="1">
      <c r="A8" s="487" t="s">
        <v>932</v>
      </c>
    </row>
    <row r="9" spans="1:7">
      <c r="A9" s="487" t="s">
        <v>933</v>
      </c>
    </row>
    <row r="10" spans="1:7">
      <c r="A10" s="487" t="s">
        <v>934</v>
      </c>
    </row>
    <row r="11" spans="1:7">
      <c r="A11" s="487" t="s">
        <v>935</v>
      </c>
    </row>
    <row r="12" spans="1:7">
      <c r="A12" s="487" t="s">
        <v>936</v>
      </c>
    </row>
    <row r="13" spans="1:7">
      <c r="A13" s="499" t="s">
        <v>937</v>
      </c>
    </row>
    <row r="14" spans="1:7">
      <c r="A14" s="487" t="s">
        <v>938</v>
      </c>
    </row>
    <row r="15" spans="1:7">
      <c r="A15" s="487" t="s">
        <v>939</v>
      </c>
    </row>
    <row r="16" spans="1:7">
      <c r="A16" s="487" t="s">
        <v>940</v>
      </c>
    </row>
    <row r="17" spans="1:5">
      <c r="A17" s="499" t="s">
        <v>941</v>
      </c>
    </row>
    <row r="18" spans="1:5">
      <c r="A18" s="500" t="s">
        <v>942</v>
      </c>
    </row>
    <row r="19" spans="1:5">
      <c r="A19" s="499" t="s">
        <v>943</v>
      </c>
    </row>
    <row r="20" spans="1:5">
      <c r="A20" s="500" t="s">
        <v>944</v>
      </c>
    </row>
    <row r="21" spans="1:5" ht="15" customHeight="1">
      <c r="A21" s="501" t="s">
        <v>945</v>
      </c>
    </row>
    <row r="22" spans="1:5">
      <c r="A22" s="499" t="s">
        <v>946</v>
      </c>
    </row>
    <row r="23" spans="1:5">
      <c r="A23" s="499" t="s">
        <v>947</v>
      </c>
    </row>
    <row r="24" spans="1:5">
      <c r="A24" s="499" t="s">
        <v>948</v>
      </c>
    </row>
    <row r="25" spans="1:5" ht="26.25">
      <c r="A25" s="499" t="s">
        <v>949</v>
      </c>
      <c r="E25" s="502"/>
    </row>
    <row r="26" spans="1:5">
      <c r="A26" s="499" t="s">
        <v>950</v>
      </c>
    </row>
    <row r="37" spans="10:14">
      <c r="J37" s="493" t="s">
        <v>698</v>
      </c>
    </row>
    <row r="38" spans="10:14">
      <c r="J38" s="503">
        <v>4</v>
      </c>
    </row>
    <row r="39" spans="10:14">
      <c r="J39" s="503">
        <v>8</v>
      </c>
    </row>
    <row r="40" spans="10:14">
      <c r="J40" s="504">
        <f>SUM(J38:J39)</f>
        <v>12</v>
      </c>
      <c r="N40" s="505"/>
    </row>
    <row r="43" spans="10:14">
      <c r="L43" s="505"/>
      <c r="M43" s="505"/>
    </row>
    <row r="61" spans="7:7">
      <c r="G61" s="506"/>
    </row>
    <row r="72" ht="17.45" customHeight="1"/>
  </sheetData>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94066-EC6D-4F36-BBA3-E1B8B8F861EC}">
  <dimension ref="A1:I1"/>
  <sheetViews>
    <sheetView workbookViewId="0">
      <selection activeCell="J1" sqref="J1"/>
    </sheetView>
  </sheetViews>
  <sheetFormatPr baseColWidth="10" defaultRowHeight="15"/>
  <sheetData>
    <row r="1" spans="1:9" ht="23.25">
      <c r="A1" s="617" t="str">
        <f>'PAGE DE GARDE'!B15</f>
        <v>COPIES/RECOPIES</v>
      </c>
      <c r="B1" s="617"/>
      <c r="C1" s="617"/>
      <c r="D1" s="617"/>
      <c r="E1" s="617"/>
      <c r="F1" s="617"/>
      <c r="G1" s="617"/>
      <c r="H1" s="617"/>
      <c r="I1" s="617"/>
    </row>
  </sheetData>
  <mergeCells count="1">
    <mergeCell ref="A1:I1"/>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26090-0AE3-4709-ADD4-E6A1A2E18A17}">
  <dimension ref="A1:M88"/>
  <sheetViews>
    <sheetView showGridLines="0" zoomScaleNormal="100" zoomScalePageLayoutView="125" workbookViewId="0"/>
  </sheetViews>
  <sheetFormatPr baseColWidth="10" defaultColWidth="8.85546875" defaultRowHeight="15" customHeight="1"/>
  <cols>
    <col min="1" max="1" width="12.7109375" style="508" customWidth="1"/>
    <col min="2" max="2" width="82.85546875" style="511" customWidth="1"/>
    <col min="3" max="4" width="13.28515625" style="511" customWidth="1"/>
    <col min="5" max="5" width="2.28515625" style="511" customWidth="1"/>
    <col min="6" max="6" width="21.7109375" style="511" bestFit="1" customWidth="1"/>
    <col min="7" max="7" width="13.85546875" style="511" bestFit="1" customWidth="1"/>
    <col min="8" max="16384" width="8.85546875" style="511"/>
  </cols>
  <sheetData>
    <row r="1" spans="1:13" ht="60" customHeight="1">
      <c r="A1" s="508" t="s">
        <v>952</v>
      </c>
      <c r="B1" s="509"/>
      <c r="C1" s="489"/>
      <c r="D1" s="510"/>
      <c r="E1" s="510"/>
      <c r="F1" s="510"/>
      <c r="G1" s="510"/>
    </row>
    <row r="2" spans="1:13" ht="15" customHeight="1">
      <c r="A2" s="508" t="s">
        <v>953</v>
      </c>
      <c r="C2" s="492" t="s">
        <v>954</v>
      </c>
      <c r="D2" s="493" t="s">
        <v>955</v>
      </c>
      <c r="F2" s="492" t="s">
        <v>956</v>
      </c>
      <c r="G2" s="493" t="s">
        <v>955</v>
      </c>
    </row>
    <row r="3" spans="1:13" ht="15" customHeight="1">
      <c r="A3" s="512" t="s">
        <v>957</v>
      </c>
      <c r="B3" s="513"/>
      <c r="C3" s="514" t="s">
        <v>958</v>
      </c>
      <c r="D3" s="514">
        <v>50</v>
      </c>
      <c r="F3" s="514" t="s">
        <v>959</v>
      </c>
      <c r="G3" s="514">
        <v>50</v>
      </c>
    </row>
    <row r="4" spans="1:13" ht="15" customHeight="1">
      <c r="A4" s="508" t="s">
        <v>960</v>
      </c>
      <c r="C4" s="514" t="s">
        <v>961</v>
      </c>
      <c r="D4" s="514">
        <v>20</v>
      </c>
      <c r="E4" s="515"/>
      <c r="F4" s="514" t="s">
        <v>962</v>
      </c>
      <c r="G4" s="514">
        <v>30</v>
      </c>
    </row>
    <row r="5" spans="1:13" s="515" customFormat="1" ht="15" customHeight="1">
      <c r="A5" s="508" t="s">
        <v>963</v>
      </c>
      <c r="C5" s="514" t="s">
        <v>964</v>
      </c>
      <c r="D5" s="514">
        <v>60</v>
      </c>
      <c r="F5" s="514" t="s">
        <v>965</v>
      </c>
      <c r="G5" s="514">
        <v>10</v>
      </c>
    </row>
    <row r="6" spans="1:13" s="515" customFormat="1" ht="15" customHeight="1">
      <c r="A6" s="508" t="s">
        <v>933</v>
      </c>
      <c r="B6" s="516"/>
      <c r="C6" s="514" t="s">
        <v>966</v>
      </c>
      <c r="D6" s="517">
        <v>40</v>
      </c>
      <c r="F6" s="514" t="s">
        <v>967</v>
      </c>
      <c r="G6" s="517">
        <v>50</v>
      </c>
    </row>
    <row r="7" spans="1:13" s="515" customFormat="1" ht="15" customHeight="1">
      <c r="A7" s="508" t="s">
        <v>968</v>
      </c>
      <c r="C7" s="518" t="s">
        <v>969</v>
      </c>
      <c r="D7" s="519">
        <f>SUM(D3:D6)</f>
        <v>170</v>
      </c>
      <c r="F7" s="518" t="s">
        <v>969</v>
      </c>
      <c r="G7" s="519"/>
      <c r="M7" s="488"/>
    </row>
    <row r="8" spans="1:13" s="515" customFormat="1" ht="15" customHeight="1">
      <c r="A8" s="508" t="s">
        <v>934</v>
      </c>
      <c r="M8" s="488"/>
    </row>
    <row r="9" spans="1:13" s="515" customFormat="1" ht="15" customHeight="1">
      <c r="A9" s="508" t="s">
        <v>970</v>
      </c>
      <c r="C9" s="492" t="s">
        <v>971</v>
      </c>
      <c r="D9" s="493" t="s">
        <v>286</v>
      </c>
      <c r="F9" s="492" t="s">
        <v>971</v>
      </c>
      <c r="G9" s="493" t="s">
        <v>955</v>
      </c>
      <c r="M9" s="488"/>
    </row>
    <row r="10" spans="1:13" s="515" customFormat="1" ht="15" customHeight="1">
      <c r="A10" s="520" t="s">
        <v>972</v>
      </c>
      <c r="C10" s="514" t="s">
        <v>973</v>
      </c>
      <c r="D10" s="514">
        <v>50</v>
      </c>
      <c r="F10" s="514" t="s">
        <v>973</v>
      </c>
      <c r="G10" s="514">
        <v>50</v>
      </c>
      <c r="M10" s="488"/>
    </row>
    <row r="11" spans="1:13" s="515" customFormat="1" ht="15" customHeight="1">
      <c r="A11" s="508" t="s">
        <v>974</v>
      </c>
      <c r="C11" s="514" t="s">
        <v>975</v>
      </c>
      <c r="D11" s="514">
        <v>100</v>
      </c>
      <c r="F11" s="514" t="s">
        <v>975</v>
      </c>
      <c r="G11" s="514">
        <v>100</v>
      </c>
      <c r="M11" s="488"/>
    </row>
    <row r="12" spans="1:13" s="515" customFormat="1" ht="15" customHeight="1">
      <c r="A12" s="508" t="s">
        <v>976</v>
      </c>
      <c r="C12" s="514" t="s">
        <v>977</v>
      </c>
      <c r="D12" s="514">
        <v>40</v>
      </c>
      <c r="F12" s="514" t="s">
        <v>977</v>
      </c>
      <c r="G12" s="514">
        <v>40</v>
      </c>
      <c r="M12" s="488"/>
    </row>
    <row r="13" spans="1:13" s="515" customFormat="1" ht="15" customHeight="1">
      <c r="A13" s="508" t="s">
        <v>978</v>
      </c>
      <c r="C13" s="514" t="s">
        <v>979</v>
      </c>
      <c r="D13" s="514">
        <v>50</v>
      </c>
      <c r="F13" s="514" t="s">
        <v>979</v>
      </c>
      <c r="G13" s="514">
        <v>50</v>
      </c>
      <c r="M13" s="488"/>
    </row>
    <row r="14" spans="1:13" s="515" customFormat="1" ht="15" customHeight="1" thickBot="1">
      <c r="A14" s="521" t="s">
        <v>980</v>
      </c>
      <c r="C14" s="514" t="s">
        <v>981</v>
      </c>
      <c r="D14" s="514">
        <v>20</v>
      </c>
      <c r="F14" s="514" t="s">
        <v>981</v>
      </c>
      <c r="G14" s="514">
        <v>20</v>
      </c>
      <c r="M14" s="488"/>
    </row>
    <row r="15" spans="1:13" s="515" customFormat="1" ht="15" customHeight="1" thickTop="1" thickBot="1">
      <c r="A15" s="508" t="s">
        <v>948</v>
      </c>
      <c r="C15" s="518" t="s">
        <v>969</v>
      </c>
      <c r="D15" s="522"/>
      <c r="F15" s="518" t="s">
        <v>982</v>
      </c>
      <c r="G15" s="523"/>
      <c r="M15" s="488"/>
    </row>
    <row r="16" spans="1:13" s="515" customFormat="1" ht="15" customHeight="1" thickTop="1">
      <c r="A16" s="508" t="s">
        <v>983</v>
      </c>
      <c r="M16" s="488"/>
    </row>
    <row r="17" spans="1:13" s="515" customFormat="1" ht="15" customHeight="1">
      <c r="A17" s="508" t="s">
        <v>984</v>
      </c>
      <c r="M17" s="488"/>
    </row>
    <row r="18" spans="1:13" s="515" customFormat="1" ht="15" customHeight="1">
      <c r="A18" s="508" t="s">
        <v>985</v>
      </c>
      <c r="M18" s="488"/>
    </row>
    <row r="19" spans="1:13" s="515" customFormat="1" ht="15" customHeight="1">
      <c r="A19" s="508" t="s">
        <v>950</v>
      </c>
      <c r="C19" s="488"/>
      <c r="M19" s="488"/>
    </row>
    <row r="20" spans="1:13" s="515" customFormat="1" ht="15" customHeight="1">
      <c r="A20" s="508" t="s">
        <v>986</v>
      </c>
      <c r="M20" s="488"/>
    </row>
    <row r="21" spans="1:13" s="515" customFormat="1" ht="15" customHeight="1">
      <c r="A21" s="508" t="s">
        <v>934</v>
      </c>
      <c r="M21" s="488"/>
    </row>
    <row r="22" spans="1:13" s="515" customFormat="1" ht="15" customHeight="1">
      <c r="A22" s="508"/>
      <c r="M22" s="488"/>
    </row>
    <row r="23" spans="1:13" s="515" customFormat="1" ht="15" customHeight="1">
      <c r="A23" s="508"/>
    </row>
    <row r="26" spans="1:13" ht="15" customHeight="1">
      <c r="H26" s="488"/>
    </row>
    <row r="33" spans="3:7" ht="15" customHeight="1">
      <c r="F33" s="524"/>
      <c r="G33" s="524"/>
    </row>
    <row r="34" spans="3:7" ht="15" customHeight="1">
      <c r="C34" s="492" t="s">
        <v>954</v>
      </c>
      <c r="D34" s="493" t="s">
        <v>286</v>
      </c>
      <c r="F34" s="524"/>
      <c r="G34" s="524"/>
    </row>
    <row r="35" spans="3:7" ht="15" customHeight="1">
      <c r="C35" s="514" t="s">
        <v>958</v>
      </c>
      <c r="D35" s="514">
        <v>50</v>
      </c>
      <c r="E35" s="515"/>
      <c r="F35" s="524"/>
      <c r="G35" s="524"/>
    </row>
    <row r="36" spans="3:7" ht="15" customHeight="1">
      <c r="C36" s="514" t="s">
        <v>961</v>
      </c>
      <c r="D36" s="514">
        <v>20</v>
      </c>
      <c r="E36" s="515"/>
      <c r="F36" s="524"/>
      <c r="G36" s="524"/>
    </row>
    <row r="37" spans="3:7" ht="15" customHeight="1">
      <c r="C37" s="514" t="s">
        <v>964</v>
      </c>
      <c r="D37" s="514">
        <v>60</v>
      </c>
      <c r="E37" s="515"/>
      <c r="F37" s="524"/>
      <c r="G37" s="524"/>
    </row>
    <row r="38" spans="3:7" ht="15" customHeight="1">
      <c r="C38" s="514" t="s">
        <v>966</v>
      </c>
      <c r="D38" s="514">
        <v>40</v>
      </c>
      <c r="E38" s="515"/>
      <c r="F38" s="524"/>
      <c r="G38" s="524"/>
    </row>
    <row r="39" spans="3:7" ht="15" customHeight="1">
      <c r="C39" s="518" t="s">
        <v>969</v>
      </c>
      <c r="D39" s="522">
        <f>SUM(D35:D38)</f>
        <v>170</v>
      </c>
      <c r="E39" s="515"/>
      <c r="F39" s="515"/>
      <c r="G39" s="515"/>
    </row>
    <row r="44" spans="3:7" ht="15" customHeight="1">
      <c r="C44" s="492" t="s">
        <v>971</v>
      </c>
      <c r="D44" s="493" t="s">
        <v>286</v>
      </c>
      <c r="E44" s="515"/>
    </row>
    <row r="45" spans="3:7" ht="15" customHeight="1">
      <c r="C45" s="514" t="s">
        <v>987</v>
      </c>
      <c r="D45" s="514">
        <v>20</v>
      </c>
      <c r="E45" s="515"/>
    </row>
    <row r="46" spans="3:7" ht="15" customHeight="1">
      <c r="C46" s="514" t="s">
        <v>988</v>
      </c>
      <c r="D46" s="514">
        <v>10</v>
      </c>
      <c r="E46" s="515"/>
    </row>
    <row r="47" spans="3:7" ht="15" customHeight="1">
      <c r="C47" s="514" t="s">
        <v>989</v>
      </c>
      <c r="D47" s="514">
        <v>10</v>
      </c>
      <c r="E47" s="515"/>
    </row>
    <row r="48" spans="3:7" ht="15" customHeight="1">
      <c r="C48" s="514" t="s">
        <v>990</v>
      </c>
      <c r="D48" s="514">
        <v>40</v>
      </c>
      <c r="E48" s="515"/>
    </row>
    <row r="50" spans="4:7" ht="15" customHeight="1">
      <c r="D50" s="493" t="s">
        <v>991</v>
      </c>
      <c r="F50" s="493" t="s">
        <v>992</v>
      </c>
      <c r="G50" s="493" t="s">
        <v>993</v>
      </c>
    </row>
    <row r="51" spans="4:7" ht="15" customHeight="1">
      <c r="D51" s="525">
        <f>SUM(D45:D48,100)</f>
        <v>180</v>
      </c>
      <c r="F51" s="526">
        <v>100</v>
      </c>
      <c r="G51" s="526">
        <f>SUM(D45:D48,F51)</f>
        <v>180</v>
      </c>
    </row>
    <row r="79" spans="3:7" ht="15" customHeight="1">
      <c r="C79" s="524"/>
      <c r="D79" s="524"/>
      <c r="E79" s="524"/>
      <c r="F79" s="524"/>
      <c r="G79" s="524"/>
    </row>
    <row r="80" spans="3:7" ht="15" customHeight="1">
      <c r="C80" s="524"/>
      <c r="D80" s="524"/>
      <c r="E80" s="524"/>
      <c r="F80" s="524"/>
      <c r="G80" s="524"/>
    </row>
    <row r="81" spans="1:7" ht="15" customHeight="1">
      <c r="C81" s="524"/>
      <c r="D81" s="524"/>
      <c r="E81" s="524"/>
      <c r="F81" s="524"/>
      <c r="G81" s="524"/>
    </row>
    <row r="82" spans="1:7" ht="15" customHeight="1">
      <c r="C82" s="524"/>
      <c r="D82" s="524"/>
      <c r="E82" s="524"/>
      <c r="F82" s="524"/>
      <c r="G82" s="524"/>
    </row>
    <row r="83" spans="1:7" ht="15" customHeight="1">
      <c r="C83" s="524"/>
      <c r="D83" s="524"/>
      <c r="E83" s="524"/>
      <c r="F83" s="524"/>
      <c r="G83" s="524"/>
    </row>
    <row r="84" spans="1:7" ht="15" customHeight="1">
      <c r="C84" s="524"/>
      <c r="D84" s="524"/>
      <c r="E84" s="524"/>
      <c r="F84" s="524"/>
      <c r="G84" s="524"/>
    </row>
    <row r="85" spans="1:7" ht="15" customHeight="1">
      <c r="C85" s="524"/>
      <c r="D85" s="524"/>
      <c r="E85" s="524"/>
      <c r="F85" s="524"/>
      <c r="G85" s="524"/>
    </row>
    <row r="86" spans="1:7" ht="15" customHeight="1">
      <c r="C86" s="524"/>
      <c r="D86" s="524"/>
      <c r="E86" s="524"/>
      <c r="F86" s="524"/>
      <c r="G86" s="524"/>
    </row>
    <row r="87" spans="1:7" ht="15" customHeight="1">
      <c r="A87" s="508" t="s">
        <v>950</v>
      </c>
      <c r="C87" s="524"/>
      <c r="D87" s="524"/>
      <c r="E87" s="524"/>
      <c r="F87" s="524"/>
      <c r="G87" s="524"/>
    </row>
    <row r="88" spans="1:7" ht="15" customHeight="1">
      <c r="A88" s="508" t="s">
        <v>994</v>
      </c>
    </row>
  </sheetData>
  <hyperlinks>
    <hyperlink ref="A87" r:id="rId1" tooltip="Sélectionnez ce lien pour accéder sur le web à une formation en ligne gratuite sur Excel" xr:uid="{42C86FCB-3DE8-4450-8CFD-20377B19A181}"/>
  </hyperlinks>
  <pageMargins left="0.7" right="0.7" top="0.75" bottom="0.75" header="0.3" footer="0.3"/>
  <pageSetup paperSize="9" orientation="landscape"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7F984-D2A1-46BF-B75F-29B486E8E976}">
  <dimension ref="A1:J46"/>
  <sheetViews>
    <sheetView showGridLines="0" workbookViewId="0">
      <selection activeCell="B65" sqref="B65"/>
    </sheetView>
  </sheetViews>
  <sheetFormatPr baseColWidth="10" defaultColWidth="8.85546875" defaultRowHeight="15"/>
  <cols>
    <col min="1" max="1" width="12.7109375" style="544" customWidth="1"/>
    <col min="2" max="2" width="82.85546875" style="528" customWidth="1"/>
    <col min="3" max="3" width="13.28515625" style="508" customWidth="1"/>
    <col min="4" max="4" width="13.28515625" style="528" customWidth="1"/>
    <col min="5" max="5" width="2.28515625" style="528" customWidth="1"/>
    <col min="6" max="6" width="13.28515625" style="537" customWidth="1"/>
    <col min="7" max="7" width="13.28515625" style="528" customWidth="1"/>
    <col min="8" max="16384" width="8.85546875" style="528"/>
  </cols>
  <sheetData>
    <row r="1" spans="1:10" ht="60" customHeight="1">
      <c r="A1" s="527" t="s">
        <v>996</v>
      </c>
      <c r="C1" s="489"/>
      <c r="D1" s="529"/>
      <c r="E1" s="529"/>
      <c r="F1" s="529"/>
      <c r="G1" s="529"/>
    </row>
    <row r="2" spans="1:10" ht="15" customHeight="1">
      <c r="A2" s="530" t="s">
        <v>997</v>
      </c>
      <c r="C2" s="492" t="s">
        <v>954</v>
      </c>
      <c r="D2" s="493" t="s">
        <v>955</v>
      </c>
      <c r="E2" s="531"/>
      <c r="F2" s="532" t="s">
        <v>956</v>
      </c>
      <c r="G2" s="493" t="s">
        <v>286</v>
      </c>
      <c r="J2" s="533"/>
    </row>
    <row r="3" spans="1:10" ht="15" customHeight="1">
      <c r="A3" s="530" t="s">
        <v>998</v>
      </c>
      <c r="C3" s="534" t="s">
        <v>958</v>
      </c>
      <c r="D3" s="535">
        <v>50</v>
      </c>
      <c r="E3" s="531"/>
      <c r="F3" s="536" t="s">
        <v>959</v>
      </c>
      <c r="G3" s="535">
        <v>50</v>
      </c>
      <c r="J3" s="533"/>
    </row>
    <row r="4" spans="1:10" ht="15" customHeight="1">
      <c r="A4" s="530" t="s">
        <v>999</v>
      </c>
      <c r="C4" s="534" t="s">
        <v>961</v>
      </c>
      <c r="D4" s="535">
        <v>20</v>
      </c>
      <c r="E4" s="531"/>
      <c r="F4" s="536" t="s">
        <v>962</v>
      </c>
      <c r="G4" s="535">
        <v>30</v>
      </c>
      <c r="J4" s="533"/>
    </row>
    <row r="5" spans="1:10" s="537" customFormat="1" ht="15" customHeight="1">
      <c r="A5" s="530" t="s">
        <v>1000</v>
      </c>
      <c r="C5" s="534" t="s">
        <v>964</v>
      </c>
      <c r="D5" s="535">
        <v>60</v>
      </c>
      <c r="E5" s="531"/>
      <c r="F5" s="536" t="s">
        <v>965</v>
      </c>
      <c r="G5" s="535">
        <v>10</v>
      </c>
      <c r="J5" s="533"/>
    </row>
    <row r="6" spans="1:10" s="537" customFormat="1" ht="15" customHeight="1">
      <c r="A6" s="538" t="s">
        <v>1001</v>
      </c>
      <c r="C6" s="534" t="s">
        <v>966</v>
      </c>
      <c r="D6" s="535">
        <v>40</v>
      </c>
      <c r="E6" s="531"/>
      <c r="F6" s="536" t="s">
        <v>967</v>
      </c>
      <c r="G6" s="535">
        <v>50</v>
      </c>
      <c r="J6" s="533"/>
    </row>
    <row r="7" spans="1:10" s="537" customFormat="1" ht="15" customHeight="1">
      <c r="A7" s="539" t="s">
        <v>1002</v>
      </c>
      <c r="C7" s="540" t="s">
        <v>1003</v>
      </c>
      <c r="D7" s="541"/>
      <c r="E7" s="531"/>
      <c r="F7" s="540" t="s">
        <v>1003</v>
      </c>
      <c r="G7" s="541"/>
      <c r="J7" s="533"/>
    </row>
    <row r="8" spans="1:10" s="537" customFormat="1" ht="15" customHeight="1">
      <c r="A8" s="542" t="s">
        <v>1004</v>
      </c>
      <c r="D8" s="531"/>
      <c r="E8" s="531"/>
      <c r="G8" s="531"/>
      <c r="J8" s="533"/>
    </row>
    <row r="9" spans="1:10" s="537" customFormat="1" ht="15" customHeight="1">
      <c r="A9" s="538" t="s">
        <v>1005</v>
      </c>
      <c r="C9" s="492" t="s">
        <v>971</v>
      </c>
      <c r="D9" s="493" t="s">
        <v>955</v>
      </c>
      <c r="E9" s="531"/>
      <c r="F9" s="532" t="s">
        <v>971</v>
      </c>
      <c r="G9" s="493" t="s">
        <v>955</v>
      </c>
      <c r="J9" s="533"/>
    </row>
    <row r="10" spans="1:10" s="537" customFormat="1" ht="15" customHeight="1">
      <c r="A10" s="539" t="s">
        <v>1006</v>
      </c>
      <c r="C10" s="534" t="s">
        <v>973</v>
      </c>
      <c r="D10" s="535">
        <v>50</v>
      </c>
      <c r="E10" s="531"/>
      <c r="F10" s="536" t="s">
        <v>973</v>
      </c>
      <c r="G10" s="535">
        <v>50</v>
      </c>
      <c r="J10" s="533"/>
    </row>
    <row r="11" spans="1:10" s="537" customFormat="1" ht="15" customHeight="1">
      <c r="A11" s="542" t="s">
        <v>1007</v>
      </c>
      <c r="C11" s="534" t="s">
        <v>975</v>
      </c>
      <c r="D11" s="535">
        <v>100</v>
      </c>
      <c r="E11" s="531"/>
      <c r="F11" s="536" t="s">
        <v>975</v>
      </c>
      <c r="G11" s="535">
        <v>100</v>
      </c>
      <c r="J11" s="533"/>
    </row>
    <row r="12" spans="1:10" s="537" customFormat="1" ht="15" customHeight="1">
      <c r="A12" s="542" t="s">
        <v>1008</v>
      </c>
      <c r="C12" s="534" t="s">
        <v>977</v>
      </c>
      <c r="D12" s="535">
        <v>40</v>
      </c>
      <c r="E12" s="531"/>
      <c r="F12" s="536" t="s">
        <v>977</v>
      </c>
      <c r="G12" s="535">
        <v>40</v>
      </c>
      <c r="J12" s="533"/>
    </row>
    <row r="13" spans="1:10" s="537" customFormat="1" ht="15" customHeight="1">
      <c r="A13" s="542" t="s">
        <v>1009</v>
      </c>
      <c r="C13" s="534" t="s">
        <v>979</v>
      </c>
      <c r="D13" s="535">
        <v>50</v>
      </c>
      <c r="E13" s="531"/>
      <c r="F13" s="536" t="s">
        <v>979</v>
      </c>
      <c r="G13" s="535">
        <v>50</v>
      </c>
      <c r="J13" s="533"/>
    </row>
    <row r="14" spans="1:10" s="537" customFormat="1" ht="15" customHeight="1" thickBot="1">
      <c r="A14" s="542" t="s">
        <v>1010</v>
      </c>
      <c r="C14" s="534" t="s">
        <v>981</v>
      </c>
      <c r="D14" s="535">
        <v>20</v>
      </c>
      <c r="E14" s="531"/>
      <c r="F14" s="536" t="s">
        <v>1011</v>
      </c>
      <c r="G14" s="535">
        <v>20</v>
      </c>
    </row>
    <row r="15" spans="1:10" s="537" customFormat="1" ht="15" customHeight="1" thickTop="1" thickBot="1">
      <c r="A15" s="543"/>
      <c r="C15" s="540" t="s">
        <v>1003</v>
      </c>
      <c r="D15" s="541"/>
      <c r="E15" s="531"/>
      <c r="G15" s="494"/>
    </row>
    <row r="16" spans="1:10" s="537" customFormat="1" ht="15" customHeight="1" thickTop="1">
      <c r="A16" s="542"/>
    </row>
    <row r="17" spans="1:3" s="537" customFormat="1" ht="15" customHeight="1">
      <c r="A17" s="542"/>
      <c r="C17" s="508"/>
    </row>
    <row r="18" spans="1:3" s="537" customFormat="1" ht="15" customHeight="1">
      <c r="A18" s="542"/>
      <c r="C18" s="508"/>
    </row>
    <row r="19" spans="1:3" s="537" customFormat="1" ht="15" customHeight="1">
      <c r="A19" s="542"/>
      <c r="C19" s="508"/>
    </row>
    <row r="20" spans="1:3" s="537" customFormat="1" ht="15" customHeight="1">
      <c r="A20" s="542"/>
      <c r="C20" s="508"/>
    </row>
    <row r="21" spans="1:3" s="537" customFormat="1" ht="15" customHeight="1">
      <c r="A21" s="542"/>
      <c r="C21" s="508"/>
    </row>
    <row r="22" spans="1:3" s="537" customFormat="1" ht="15" customHeight="1">
      <c r="A22" s="542"/>
      <c r="C22" s="508"/>
    </row>
    <row r="23" spans="1:3" s="537" customFormat="1" ht="15" customHeight="1">
      <c r="A23" s="542"/>
      <c r="C23" s="508"/>
    </row>
    <row r="24" spans="1:3" s="537" customFormat="1" ht="15" customHeight="1">
      <c r="A24" s="542"/>
      <c r="C24" s="508"/>
    </row>
    <row r="25" spans="1:3" s="537" customFormat="1" ht="15" customHeight="1">
      <c r="A25" s="542"/>
      <c r="C25" s="508"/>
    </row>
    <row r="26" spans="1:3" s="537" customFormat="1" ht="15" customHeight="1">
      <c r="A26" s="542"/>
      <c r="C26" s="508"/>
    </row>
    <row r="27" spans="1:3">
      <c r="A27" s="542"/>
    </row>
    <row r="28" spans="1:3">
      <c r="A28" s="542"/>
    </row>
    <row r="29" spans="1:3" ht="15" customHeight="1">
      <c r="A29" s="542"/>
      <c r="C29" s="508" t="s">
        <v>1012</v>
      </c>
    </row>
    <row r="30" spans="1:3" ht="15" customHeight="1">
      <c r="A30" s="542"/>
      <c r="C30" s="508" t="s">
        <v>1013</v>
      </c>
    </row>
    <row r="31" spans="1:3" ht="15" customHeight="1">
      <c r="A31" s="542"/>
      <c r="C31" s="508" t="s">
        <v>1014</v>
      </c>
    </row>
    <row r="32" spans="1:3" ht="15" customHeight="1">
      <c r="A32" s="542"/>
      <c r="C32" s="508" t="s">
        <v>1015</v>
      </c>
    </row>
    <row r="33" spans="1:9" ht="15" customHeight="1">
      <c r="A33" s="542"/>
      <c r="C33" s="508" t="s">
        <v>1016</v>
      </c>
    </row>
    <row r="34" spans="1:9" ht="15" customHeight="1">
      <c r="A34" s="542"/>
      <c r="C34" s="508" t="s">
        <v>1017</v>
      </c>
    </row>
    <row r="35" spans="1:9" ht="15" customHeight="1">
      <c r="A35" s="542"/>
      <c r="C35" s="508" t="s">
        <v>1018</v>
      </c>
    </row>
    <row r="36" spans="1:9">
      <c r="A36" s="542"/>
    </row>
    <row r="41" spans="1:9" ht="15" customHeight="1">
      <c r="C41" s="508" t="s">
        <v>948</v>
      </c>
      <c r="E41" s="545"/>
      <c r="G41" s="545"/>
      <c r="H41" s="545"/>
      <c r="I41" s="545"/>
    </row>
    <row r="42" spans="1:9" ht="15" customHeight="1">
      <c r="C42" s="508" t="s">
        <v>983</v>
      </c>
      <c r="E42" s="545"/>
      <c r="G42" s="545"/>
      <c r="H42" s="545"/>
      <c r="I42" s="545"/>
    </row>
    <row r="43" spans="1:9" ht="15" customHeight="1">
      <c r="C43" s="508" t="s">
        <v>1019</v>
      </c>
      <c r="E43" s="545"/>
      <c r="G43" s="545"/>
      <c r="H43" s="545"/>
      <c r="I43" s="545"/>
    </row>
    <row r="44" spans="1:9" ht="15" customHeight="1">
      <c r="C44" s="508" t="s">
        <v>1020</v>
      </c>
      <c r="E44" s="545"/>
      <c r="G44" s="545"/>
      <c r="H44" s="545"/>
      <c r="I44" s="545"/>
    </row>
    <row r="45" spans="1:9" ht="15" customHeight="1">
      <c r="C45" s="508" t="s">
        <v>950</v>
      </c>
      <c r="E45" s="545"/>
      <c r="G45" s="545"/>
      <c r="H45" s="545"/>
      <c r="I45" s="545"/>
    </row>
    <row r="46" spans="1:9" ht="15" customHeight="1">
      <c r="C46" s="508" t="s">
        <v>1021</v>
      </c>
    </row>
  </sheetData>
  <hyperlinks>
    <hyperlink ref="C42" r:id="rId1" tooltip="Sélectionnez ce lien pour accéder sur le web à des informations complémentaires sur la fonction SOMME" xr:uid="{E0304998-3D56-4F06-B81E-0088407C6ABF}"/>
    <hyperlink ref="C43" r:id="rId2" tooltip="Sélectionnez pour accéder sur le web à des informations complémentaires sur la fonction SOMME.SI" xr:uid="{519CE017-6865-489D-8A65-E4836AD420CE}"/>
    <hyperlink ref="C44" r:id="rId3" tooltip="Sélectionnez pour accéder sur le web à des informations complémentaires sur l’utilisation d’Excel comme calculatrice" xr:uid="{EB175066-F8BA-4185-9D90-0D72992A8040}"/>
    <hyperlink ref="C45" r:id="rId4" tooltip="Sélectionnez ce lien pour accéder sur le web à une formation en ligne gratuite sur Excel" xr:uid="{21317E79-E762-4AF3-808C-88A2964D72E7}"/>
  </hyperlinks>
  <pageMargins left="0.7" right="0.7" top="0.75" bottom="0.75" header="0.3" footer="0.3"/>
  <pageSetup paperSize="9" orientation="landscape"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864B-8DE6-4C90-92BA-423CB36EA3C7}">
  <dimension ref="A1:H44"/>
  <sheetViews>
    <sheetView showGridLines="0" workbookViewId="0">
      <selection activeCell="B65" sqref="B65"/>
    </sheetView>
  </sheetViews>
  <sheetFormatPr baseColWidth="10" defaultColWidth="8.85546875" defaultRowHeight="15"/>
  <cols>
    <col min="1" max="1" width="12.7109375" style="546" customWidth="1"/>
    <col min="2" max="2" width="82.85546875" style="528" customWidth="1"/>
    <col min="3" max="3" width="13.7109375" style="528" bestFit="1" customWidth="1"/>
    <col min="4" max="4" width="13.28515625" style="537" customWidth="1"/>
    <col min="5" max="5" width="2.28515625" style="528" customWidth="1"/>
    <col min="6" max="7" width="13.28515625" style="528" customWidth="1"/>
    <col min="8" max="16384" width="8.85546875" style="528"/>
  </cols>
  <sheetData>
    <row r="1" spans="1:8" ht="60" customHeight="1">
      <c r="A1" s="546" t="s">
        <v>1022</v>
      </c>
      <c r="C1" s="489"/>
      <c r="D1" s="529"/>
      <c r="E1" s="529"/>
      <c r="F1" s="529"/>
      <c r="G1" s="529"/>
    </row>
    <row r="2" spans="1:8" ht="15" customHeight="1">
      <c r="A2" s="547" t="s">
        <v>1023</v>
      </c>
      <c r="C2" s="492" t="s">
        <v>954</v>
      </c>
      <c r="D2" s="493" t="s">
        <v>955</v>
      </c>
      <c r="E2" s="531"/>
      <c r="F2" s="532" t="s">
        <v>956</v>
      </c>
      <c r="G2" s="493" t="s">
        <v>286</v>
      </c>
      <c r="H2" s="533"/>
    </row>
    <row r="3" spans="1:8" ht="15" customHeight="1">
      <c r="A3" s="547" t="s">
        <v>1024</v>
      </c>
      <c r="C3" s="534" t="s">
        <v>958</v>
      </c>
      <c r="D3" s="535">
        <v>50</v>
      </c>
      <c r="E3" s="531"/>
      <c r="F3" s="536" t="s">
        <v>959</v>
      </c>
      <c r="G3" s="535">
        <v>50</v>
      </c>
      <c r="H3" s="533"/>
    </row>
    <row r="4" spans="1:8" ht="15" customHeight="1">
      <c r="A4" s="548" t="s">
        <v>1025</v>
      </c>
      <c r="C4" s="534" t="s">
        <v>961</v>
      </c>
      <c r="D4" s="535">
        <v>20</v>
      </c>
      <c r="E4" s="531"/>
      <c r="F4" s="536" t="s">
        <v>962</v>
      </c>
      <c r="G4" s="535">
        <v>30</v>
      </c>
      <c r="H4" s="533"/>
    </row>
    <row r="5" spans="1:8" s="537" customFormat="1" ht="15" customHeight="1">
      <c r="A5" s="548" t="s">
        <v>1026</v>
      </c>
      <c r="C5" s="534" t="s">
        <v>964</v>
      </c>
      <c r="D5" s="535">
        <v>60</v>
      </c>
      <c r="E5" s="531"/>
      <c r="F5" s="536" t="s">
        <v>965</v>
      </c>
      <c r="G5" s="535">
        <v>10</v>
      </c>
      <c r="H5" s="533"/>
    </row>
    <row r="6" spans="1:8" s="537" customFormat="1" ht="15" customHeight="1">
      <c r="A6" s="548" t="s">
        <v>1027</v>
      </c>
      <c r="C6" s="534" t="s">
        <v>966</v>
      </c>
      <c r="D6" s="535">
        <v>40</v>
      </c>
      <c r="E6" s="531"/>
      <c r="F6" s="536" t="s">
        <v>967</v>
      </c>
      <c r="G6" s="535">
        <v>50</v>
      </c>
      <c r="H6" s="533"/>
    </row>
    <row r="7" spans="1:8" s="537" customFormat="1" ht="15" customHeight="1">
      <c r="A7" s="549" t="s">
        <v>1028</v>
      </c>
      <c r="C7" s="540" t="s">
        <v>1029</v>
      </c>
      <c r="D7" s="541"/>
      <c r="E7" s="531"/>
      <c r="F7" s="540" t="s">
        <v>1030</v>
      </c>
      <c r="G7" s="541"/>
      <c r="H7" s="533"/>
    </row>
    <row r="8" spans="1:8" s="537" customFormat="1" ht="15" customHeight="1">
      <c r="A8" s="542" t="s">
        <v>1031</v>
      </c>
      <c r="D8" s="531"/>
      <c r="E8" s="531"/>
      <c r="G8" s="531"/>
      <c r="H8" s="533"/>
    </row>
    <row r="9" spans="1:8" s="537" customFormat="1" ht="15" customHeight="1">
      <c r="A9" s="542" t="s">
        <v>1032</v>
      </c>
      <c r="C9" s="492" t="s">
        <v>971</v>
      </c>
      <c r="D9" s="493" t="s">
        <v>955</v>
      </c>
      <c r="E9" s="531"/>
      <c r="F9" s="532" t="s">
        <v>971</v>
      </c>
      <c r="G9" s="493" t="s">
        <v>955</v>
      </c>
      <c r="H9" s="533"/>
    </row>
    <row r="10" spans="1:8" s="537" customFormat="1" ht="15" customHeight="1">
      <c r="A10" s="547" t="s">
        <v>950</v>
      </c>
      <c r="C10" s="534" t="s">
        <v>973</v>
      </c>
      <c r="D10" s="535">
        <v>50</v>
      </c>
      <c r="E10" s="531"/>
      <c r="F10" s="536" t="s">
        <v>973</v>
      </c>
      <c r="G10" s="535">
        <v>50</v>
      </c>
      <c r="H10" s="533"/>
    </row>
    <row r="11" spans="1:8" s="537" customFormat="1" ht="15" customHeight="1">
      <c r="A11" s="549" t="s">
        <v>1033</v>
      </c>
      <c r="C11" s="534" t="s">
        <v>975</v>
      </c>
      <c r="D11" s="535">
        <v>100</v>
      </c>
      <c r="E11" s="531"/>
      <c r="F11" s="536" t="s">
        <v>975</v>
      </c>
      <c r="G11" s="535">
        <v>100</v>
      </c>
      <c r="H11" s="533"/>
    </row>
    <row r="12" spans="1:8" s="537" customFormat="1" ht="15" customHeight="1">
      <c r="A12" s="542"/>
      <c r="C12" s="534" t="s">
        <v>977</v>
      </c>
      <c r="D12" s="535">
        <v>40</v>
      </c>
      <c r="E12" s="531"/>
      <c r="F12" s="536" t="s">
        <v>977</v>
      </c>
      <c r="G12" s="535">
        <v>40</v>
      </c>
      <c r="H12" s="533"/>
    </row>
    <row r="13" spans="1:8" s="537" customFormat="1" ht="15" customHeight="1">
      <c r="A13" s="542"/>
      <c r="C13" s="534" t="s">
        <v>979</v>
      </c>
      <c r="D13" s="535">
        <v>50</v>
      </c>
      <c r="E13" s="531"/>
      <c r="F13" s="536" t="s">
        <v>979</v>
      </c>
      <c r="G13" s="535">
        <v>50</v>
      </c>
      <c r="H13" s="533"/>
    </row>
    <row r="14" spans="1:8" s="537" customFormat="1" ht="15" customHeight="1">
      <c r="A14" s="542"/>
      <c r="C14" s="534" t="s">
        <v>981</v>
      </c>
      <c r="D14" s="535">
        <v>20</v>
      </c>
      <c r="E14" s="531"/>
      <c r="F14" s="536" t="s">
        <v>1011</v>
      </c>
      <c r="G14" s="535">
        <v>20</v>
      </c>
    </row>
    <row r="15" spans="1:8" s="537" customFormat="1" ht="15" customHeight="1">
      <c r="A15" s="546"/>
      <c r="C15" s="540" t="s">
        <v>1034</v>
      </c>
      <c r="D15" s="541"/>
      <c r="E15" s="531"/>
      <c r="F15" s="540"/>
      <c r="G15" s="541">
        <f>MIN(G10:G14,10)</f>
        <v>10</v>
      </c>
    </row>
    <row r="16" spans="1:8" s="537" customFormat="1" ht="15" customHeight="1">
      <c r="A16" s="546"/>
    </row>
    <row r="17" spans="1:1" s="537" customFormat="1" ht="15" customHeight="1">
      <c r="A17" s="546"/>
    </row>
    <row r="18" spans="1:1" s="537" customFormat="1" ht="15" customHeight="1">
      <c r="A18" s="550"/>
    </row>
    <row r="19" spans="1:1" s="537" customFormat="1" ht="15" customHeight="1">
      <c r="A19" s="547" t="s">
        <v>1035</v>
      </c>
    </row>
    <row r="20" spans="1:1" s="537" customFormat="1" ht="15" customHeight="1">
      <c r="A20" s="546"/>
    </row>
    <row r="21" spans="1:1" s="537" customFormat="1" ht="15" customHeight="1">
      <c r="A21" s="547" t="s">
        <v>948</v>
      </c>
    </row>
    <row r="22" spans="1:1" s="537" customFormat="1" ht="15" customHeight="1">
      <c r="A22" s="547" t="s">
        <v>1036</v>
      </c>
    </row>
    <row r="23" spans="1:1" s="537" customFormat="1" ht="15" customHeight="1">
      <c r="A23" s="547" t="s">
        <v>1037</v>
      </c>
    </row>
    <row r="24" spans="1:1" s="537" customFormat="1" ht="15" customHeight="1">
      <c r="A24" s="547" t="s">
        <v>1020</v>
      </c>
    </row>
    <row r="25" spans="1:1" s="537" customFormat="1" ht="15" customHeight="1">
      <c r="A25" s="547" t="s">
        <v>950</v>
      </c>
    </row>
    <row r="27" spans="1:1" ht="15" customHeight="1"/>
    <row r="28" spans="1:1" ht="15" customHeight="1"/>
    <row r="29" spans="1:1" ht="15" customHeight="1"/>
    <row r="30" spans="1:1" ht="15" customHeight="1"/>
    <row r="31" spans="1:1" ht="15" customHeight="1"/>
    <row r="32" spans="1:1" ht="15" customHeight="1"/>
    <row r="33" spans="3:7" ht="15" customHeight="1"/>
    <row r="39" spans="3:7" ht="15" customHeight="1">
      <c r="C39" s="545"/>
      <c r="E39" s="545"/>
      <c r="F39" s="545"/>
      <c r="G39" s="545"/>
    </row>
    <row r="40" spans="3:7" ht="15" customHeight="1">
      <c r="C40" s="545"/>
      <c r="E40" s="545"/>
      <c r="F40" s="545"/>
      <c r="G40" s="545"/>
    </row>
    <row r="41" spans="3:7" ht="15" customHeight="1">
      <c r="C41" s="545"/>
      <c r="E41" s="545"/>
      <c r="F41" s="545"/>
      <c r="G41" s="545"/>
    </row>
    <row r="42" spans="3:7" ht="15" customHeight="1">
      <c r="C42" s="545"/>
      <c r="E42" s="545"/>
      <c r="F42" s="545"/>
      <c r="G42" s="545"/>
    </row>
    <row r="43" spans="3:7" ht="15" customHeight="1">
      <c r="C43" s="545"/>
      <c r="E43" s="545"/>
      <c r="F43" s="545"/>
      <c r="G43" s="545"/>
    </row>
    <row r="44" spans="3:7" ht="15" customHeight="1"/>
  </sheetData>
  <pageMargins left="0.7" right="0.7" top="0.75" bottom="0.75" header="0.3" footer="0.3"/>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A1B4-16CA-4A65-B774-B078983FF1F5}">
  <dimension ref="A1:F47"/>
  <sheetViews>
    <sheetView showGridLines="0" showZeros="0" topLeftCell="A49" workbookViewId="0">
      <selection activeCell="B65" sqref="B65"/>
    </sheetView>
  </sheetViews>
  <sheetFormatPr baseColWidth="10" defaultColWidth="9.140625" defaultRowHeight="15"/>
  <cols>
    <col min="1" max="1" width="12.7109375" style="505" customWidth="1"/>
    <col min="2" max="2" width="82.85546875" style="505" customWidth="1"/>
    <col min="3" max="3" width="36.7109375" style="505" bestFit="1" customWidth="1"/>
    <col min="4" max="4" width="15.140625" style="505" customWidth="1"/>
    <col min="5" max="16384" width="9.140625" style="505"/>
  </cols>
  <sheetData>
    <row r="1" spans="1:6" ht="60" customHeight="1">
      <c r="A1" s="487" t="s">
        <v>1038</v>
      </c>
    </row>
    <row r="2" spans="1:6">
      <c r="A2" s="487" t="s">
        <v>1039</v>
      </c>
    </row>
    <row r="3" spans="1:6" ht="33">
      <c r="A3" s="487" t="s">
        <v>1040</v>
      </c>
      <c r="C3" s="489"/>
      <c r="D3" s="551"/>
    </row>
    <row r="4" spans="1:6">
      <c r="A4" s="487" t="s">
        <v>1041</v>
      </c>
    </row>
    <row r="5" spans="1:6">
      <c r="A5" s="487" t="s">
        <v>1042</v>
      </c>
      <c r="C5" s="552" t="s">
        <v>1038</v>
      </c>
      <c r="D5" s="552"/>
    </row>
    <row r="6" spans="1:6" ht="16.5" customHeight="1">
      <c r="A6" s="501" t="s">
        <v>1043</v>
      </c>
      <c r="C6" s="497" t="s">
        <v>1044</v>
      </c>
      <c r="D6" s="553"/>
      <c r="F6" s="554" t="str">
        <f ca="1">IF(D6=TODAY(),"Vous avez compris!","")</f>
        <v/>
      </c>
    </row>
    <row r="7" spans="1:6" ht="16.5" customHeight="1" thickBot="1">
      <c r="A7" s="501" t="s">
        <v>1045</v>
      </c>
      <c r="C7" s="497" t="s">
        <v>1046</v>
      </c>
      <c r="D7" s="553"/>
    </row>
    <row r="8" spans="1:6" ht="16.5" customHeight="1" thickTop="1" thickBot="1">
      <c r="A8" s="487" t="s">
        <v>1047</v>
      </c>
      <c r="C8" s="497" t="s">
        <v>1048</v>
      </c>
      <c r="D8" s="555">
        <f>D7-D6</f>
        <v>0</v>
      </c>
    </row>
    <row r="9" spans="1:6" ht="15.75" thickTop="1">
      <c r="A9" s="487" t="s">
        <v>1049</v>
      </c>
    </row>
    <row r="10" spans="1:6" ht="15.75" thickBot="1">
      <c r="A10" s="499" t="s">
        <v>1050</v>
      </c>
      <c r="C10" s="497" t="s">
        <v>1051</v>
      </c>
      <c r="D10" s="556"/>
    </row>
    <row r="11" spans="1:6" ht="16.5" thickTop="1" thickBot="1">
      <c r="A11" s="499" t="s">
        <v>1052</v>
      </c>
      <c r="C11" s="497" t="s">
        <v>1053</v>
      </c>
      <c r="D11" s="557">
        <f>D6+D10</f>
        <v>0</v>
      </c>
    </row>
    <row r="12" spans="1:6" ht="15.75" thickTop="1">
      <c r="A12" s="487" t="s">
        <v>1054</v>
      </c>
    </row>
    <row r="13" spans="1:6">
      <c r="A13" s="487" t="s">
        <v>946</v>
      </c>
    </row>
    <row r="14" spans="1:6">
      <c r="A14" s="487" t="s">
        <v>947</v>
      </c>
    </row>
    <row r="15" spans="1:6">
      <c r="A15" s="487" t="s">
        <v>948</v>
      </c>
    </row>
    <row r="16" spans="1:6">
      <c r="A16" s="487" t="s">
        <v>1055</v>
      </c>
    </row>
    <row r="17" spans="1:4">
      <c r="A17" s="487" t="s">
        <v>1056</v>
      </c>
    </row>
    <row r="18" spans="1:4">
      <c r="A18" s="487" t="s">
        <v>1057</v>
      </c>
    </row>
    <row r="19" spans="1:4">
      <c r="A19" s="487" t="s">
        <v>950</v>
      </c>
    </row>
    <row r="25" spans="1:4" ht="15" customHeight="1">
      <c r="C25" s="489"/>
      <c r="D25" s="551"/>
    </row>
    <row r="27" spans="1:4">
      <c r="C27" s="552" t="s">
        <v>1047</v>
      </c>
      <c r="D27" s="552"/>
    </row>
    <row r="28" spans="1:4">
      <c r="C28" s="497" t="s">
        <v>1058</v>
      </c>
      <c r="D28" s="558"/>
    </row>
    <row r="31" spans="1:4">
      <c r="C31" s="552" t="s">
        <v>1059</v>
      </c>
      <c r="D31" s="552"/>
    </row>
    <row r="32" spans="1:4">
      <c r="C32" s="497" t="s">
        <v>1060</v>
      </c>
      <c r="D32" s="559">
        <v>0.33333333333333331</v>
      </c>
    </row>
    <row r="33" spans="3:4">
      <c r="C33" s="497" t="s">
        <v>1061</v>
      </c>
      <c r="D33" s="559">
        <v>0.5</v>
      </c>
    </row>
    <row r="34" spans="3:4">
      <c r="C34" s="497" t="s">
        <v>1062</v>
      </c>
      <c r="D34" s="559">
        <v>0.54166666666666663</v>
      </c>
    </row>
    <row r="35" spans="3:4" ht="15.75" thickBot="1">
      <c r="C35" s="497" t="s">
        <v>1063</v>
      </c>
      <c r="D35" s="559">
        <v>0.70833333333333337</v>
      </c>
    </row>
    <row r="36" spans="3:4" ht="16.5" thickTop="1" thickBot="1">
      <c r="C36" s="497" t="s">
        <v>1064</v>
      </c>
      <c r="D36" s="555">
        <f>((D35-D32)-(D34-D33))*24</f>
        <v>8.0000000000000018</v>
      </c>
    </row>
    <row r="37" spans="3:4" ht="15.75" thickTop="1"/>
    <row r="45" spans="3:4">
      <c r="C45" s="552" t="s">
        <v>1065</v>
      </c>
      <c r="D45" s="552"/>
    </row>
    <row r="46" spans="3:4">
      <c r="C46" s="534" t="s">
        <v>1066</v>
      </c>
      <c r="D46" s="560">
        <v>43005</v>
      </c>
    </row>
    <row r="47" spans="3:4">
      <c r="C47" s="534" t="s">
        <v>1067</v>
      </c>
      <c r="D47" s="561">
        <v>0.36944444444444446</v>
      </c>
    </row>
  </sheetData>
  <pageMargins left="0.7" right="0.7" top="0.75" bottom="0.75" header="0.3" footer="0.3"/>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6E6B-5E5A-40F1-903F-3D29D1144910}">
  <dimension ref="A1:F37"/>
  <sheetViews>
    <sheetView showGridLines="0" topLeftCell="A37" zoomScaleNormal="100" workbookViewId="0">
      <selection activeCell="B65" sqref="B65"/>
    </sheetView>
  </sheetViews>
  <sheetFormatPr baseColWidth="10" defaultColWidth="9.140625" defaultRowHeight="15"/>
  <cols>
    <col min="1" max="1" width="12.7109375" style="487" customWidth="1"/>
    <col min="2" max="2" width="82.85546875" style="505" customWidth="1"/>
    <col min="3" max="3" width="31.5703125" style="505" bestFit="1" customWidth="1"/>
    <col min="4" max="4" width="10.42578125" style="505" bestFit="1" customWidth="1"/>
    <col min="5" max="5" width="21" style="505" bestFit="1" customWidth="1"/>
    <col min="6" max="6" width="18.28515625" style="505" customWidth="1"/>
    <col min="7" max="16384" width="9.140625" style="505"/>
  </cols>
  <sheetData>
    <row r="1" spans="1:6" ht="60" customHeight="1">
      <c r="A1" s="487" t="s">
        <v>1068</v>
      </c>
      <c r="C1" s="489"/>
      <c r="D1" s="551"/>
      <c r="E1" s="551"/>
      <c r="F1" s="551"/>
    </row>
    <row r="2" spans="1:6">
      <c r="A2" s="499" t="s">
        <v>1069</v>
      </c>
      <c r="C2" s="562" t="s">
        <v>427</v>
      </c>
      <c r="D2" s="562" t="s">
        <v>220</v>
      </c>
      <c r="E2" s="562" t="s">
        <v>1070</v>
      </c>
      <c r="F2" s="562" t="s">
        <v>1071</v>
      </c>
    </row>
    <row r="3" spans="1:6">
      <c r="A3" s="487" t="s">
        <v>1072</v>
      </c>
      <c r="C3" s="497" t="s">
        <v>1073</v>
      </c>
      <c r="D3" s="497" t="s">
        <v>1074</v>
      </c>
      <c r="E3" s="556" t="str">
        <f>D3&amp;", "&amp;C3</f>
        <v>Durand, Nicole</v>
      </c>
      <c r="F3" s="563" t="str">
        <f>C3&amp;" "&amp;D3</f>
        <v>Nicole Durand</v>
      </c>
    </row>
    <row r="4" spans="1:6">
      <c r="A4" s="487" t="s">
        <v>1075</v>
      </c>
      <c r="C4" s="497" t="s">
        <v>1076</v>
      </c>
      <c r="D4" s="497" t="s">
        <v>1077</v>
      </c>
      <c r="E4" s="556"/>
      <c r="F4" s="563"/>
    </row>
    <row r="5" spans="1:6">
      <c r="A5" s="487" t="s">
        <v>1078</v>
      </c>
      <c r="C5" s="497" t="s">
        <v>792</v>
      </c>
      <c r="D5" s="497" t="s">
        <v>1079</v>
      </c>
      <c r="E5" s="556"/>
      <c r="F5" s="563"/>
    </row>
    <row r="6" spans="1:6">
      <c r="A6" s="487" t="s">
        <v>933</v>
      </c>
      <c r="C6" s="497" t="s">
        <v>1080</v>
      </c>
      <c r="D6" s="497" t="s">
        <v>1081</v>
      </c>
      <c r="E6" s="556"/>
      <c r="F6" s="563"/>
    </row>
    <row r="7" spans="1:6">
      <c r="A7" s="499" t="s">
        <v>947</v>
      </c>
      <c r="C7" s="497" t="s">
        <v>1082</v>
      </c>
      <c r="D7" s="497" t="s">
        <v>1083</v>
      </c>
      <c r="E7" s="556"/>
      <c r="F7" s="563"/>
    </row>
    <row r="8" spans="1:6">
      <c r="A8" s="487" t="s">
        <v>1084</v>
      </c>
      <c r="C8" s="497" t="s">
        <v>1085</v>
      </c>
      <c r="D8" s="497" t="s">
        <v>1086</v>
      </c>
      <c r="E8" s="556"/>
      <c r="F8" s="563"/>
    </row>
    <row r="9" spans="1:6">
      <c r="A9" s="487" t="s">
        <v>1087</v>
      </c>
      <c r="C9" s="497" t="s">
        <v>1088</v>
      </c>
      <c r="D9" s="497" t="s">
        <v>1089</v>
      </c>
      <c r="E9" s="556"/>
      <c r="F9" s="563"/>
    </row>
    <row r="10" spans="1:6">
      <c r="A10" s="499" t="s">
        <v>1090</v>
      </c>
      <c r="C10" s="497" t="s">
        <v>1091</v>
      </c>
      <c r="D10" s="497" t="s">
        <v>1092</v>
      </c>
      <c r="E10" s="556"/>
      <c r="F10" s="563"/>
    </row>
    <row r="11" spans="1:6">
      <c r="A11" s="499" t="s">
        <v>1093</v>
      </c>
    </row>
    <row r="12" spans="1:6">
      <c r="A12" s="499" t="s">
        <v>1094</v>
      </c>
    </row>
    <row r="13" spans="1:6">
      <c r="A13" s="499" t="s">
        <v>1095</v>
      </c>
    </row>
    <row r="14" spans="1:6">
      <c r="A14" s="487" t="s">
        <v>948</v>
      </c>
    </row>
    <row r="15" spans="1:6">
      <c r="A15" s="487" t="s">
        <v>1096</v>
      </c>
    </row>
    <row r="16" spans="1:6">
      <c r="A16" s="487" t="s">
        <v>1084</v>
      </c>
    </row>
    <row r="17" spans="1:4">
      <c r="A17" s="487" t="s">
        <v>950</v>
      </c>
    </row>
    <row r="21" spans="1:4">
      <c r="D21" s="564"/>
    </row>
    <row r="27" spans="1:4">
      <c r="C27" s="552" t="s">
        <v>1097</v>
      </c>
      <c r="D27" s="552"/>
    </row>
    <row r="28" spans="1:4">
      <c r="C28" s="497" t="s">
        <v>1044</v>
      </c>
      <c r="D28" s="553">
        <f ca="1">TODAY()</f>
        <v>45258</v>
      </c>
    </row>
    <row r="29" spans="1:4">
      <c r="C29" s="497" t="s">
        <v>1058</v>
      </c>
      <c r="D29" s="558">
        <f ca="1">NOW()</f>
        <v>45258.691360300923</v>
      </c>
    </row>
    <row r="31" spans="1:4">
      <c r="C31" s="552" t="s">
        <v>1084</v>
      </c>
      <c r="D31" s="552"/>
    </row>
    <row r="32" spans="1:4">
      <c r="C32" s="497" t="str">
        <f ca="1">C28&amp;" "&amp;D28</f>
        <v>Date du jour : 45258</v>
      </c>
      <c r="D32" s="497"/>
    </row>
    <row r="33" spans="3:4">
      <c r="C33" s="497" t="str">
        <f ca="1">C29&amp;" "&amp;D29</f>
        <v>Heure actuelle : 45258,6913603009</v>
      </c>
      <c r="D33" s="497"/>
    </row>
    <row r="35" spans="3:4">
      <c r="C35" s="552" t="s">
        <v>1098</v>
      </c>
      <c r="D35" s="552"/>
    </row>
    <row r="36" spans="3:4">
      <c r="C36" s="563" t="str">
        <f ca="1">C28 &amp;" "&amp; TEXT(D28,"AAAA-MM-JJ")</f>
        <v>Date du jour : 2023-11-28</v>
      </c>
      <c r="D36" s="563"/>
    </row>
    <row r="37" spans="3:4">
      <c r="C37" s="563" t="str">
        <f ca="1">C29&amp;" "&amp;TEXT(D29,"H:MM")</f>
        <v>Heure actuelle : 16:35</v>
      </c>
      <c r="D37" s="563"/>
    </row>
  </sheetData>
  <pageMargins left="0.7" right="0.7" top="0.75" bottom="0.75" header="0.3" footer="0.3"/>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4876-F608-4F09-8EAF-DD512BF79DA2}">
  <dimension ref="A1:F37"/>
  <sheetViews>
    <sheetView showGridLines="0" topLeftCell="A31" workbookViewId="0"/>
  </sheetViews>
  <sheetFormatPr baseColWidth="10" defaultColWidth="9.140625" defaultRowHeight="15"/>
  <cols>
    <col min="1" max="1" width="12.7109375" style="505" customWidth="1"/>
    <col min="2" max="2" width="82.85546875" style="505" customWidth="1"/>
    <col min="3" max="3" width="17.140625" style="505" customWidth="1"/>
    <col min="4" max="4" width="26.140625" style="505" bestFit="1" customWidth="1"/>
    <col min="5" max="16384" width="9.140625" style="505"/>
  </cols>
  <sheetData>
    <row r="1" spans="1:6" ht="60" customHeight="1">
      <c r="A1" s="487" t="s">
        <v>1099</v>
      </c>
      <c r="D1" s="551"/>
    </row>
    <row r="2" spans="1:6">
      <c r="A2" s="487" t="s">
        <v>1100</v>
      </c>
      <c r="E2" s="565"/>
      <c r="F2" s="565"/>
    </row>
    <row r="3" spans="1:6" ht="15" customHeight="1">
      <c r="A3" s="501" t="s">
        <v>1101</v>
      </c>
      <c r="E3" s="565"/>
      <c r="F3" s="565"/>
    </row>
    <row r="4" spans="1:6" ht="15" customHeight="1">
      <c r="A4" s="501" t="s">
        <v>1102</v>
      </c>
      <c r="E4" s="565"/>
      <c r="F4" s="565"/>
    </row>
    <row r="5" spans="1:6" ht="15" customHeight="1">
      <c r="A5" s="501" t="s">
        <v>1103</v>
      </c>
      <c r="C5" s="566"/>
      <c r="D5" s="567"/>
      <c r="E5" s="565"/>
      <c r="F5" s="565"/>
    </row>
    <row r="6" spans="1:6">
      <c r="A6" s="499" t="s">
        <v>1104</v>
      </c>
      <c r="C6" s="567"/>
      <c r="D6" s="567"/>
      <c r="E6" s="565"/>
      <c r="F6" s="565"/>
    </row>
    <row r="7" spans="1:6">
      <c r="A7" s="487" t="s">
        <v>933</v>
      </c>
      <c r="C7" s="565"/>
      <c r="D7" s="565"/>
      <c r="E7" s="565"/>
      <c r="F7" s="565"/>
    </row>
    <row r="8" spans="1:6">
      <c r="A8" s="487" t="s">
        <v>947</v>
      </c>
      <c r="C8" s="568" t="s">
        <v>1099</v>
      </c>
      <c r="D8" s="568"/>
    </row>
    <row r="9" spans="1:6">
      <c r="A9" s="487" t="s">
        <v>1105</v>
      </c>
      <c r="C9" s="569" t="s">
        <v>1106</v>
      </c>
      <c r="D9" s="570"/>
    </row>
    <row r="10" spans="1:6">
      <c r="A10" s="499" t="s">
        <v>1107</v>
      </c>
      <c r="C10" s="569" t="s">
        <v>1108</v>
      </c>
      <c r="D10" s="570"/>
    </row>
    <row r="11" spans="1:6" ht="15" customHeight="1" thickBot="1">
      <c r="A11" s="501" t="s">
        <v>1109</v>
      </c>
      <c r="C11" s="565"/>
      <c r="D11" s="565"/>
    </row>
    <row r="12" spans="1:6" ht="15" customHeight="1" thickTop="1" thickBot="1">
      <c r="A12" s="501" t="s">
        <v>1110</v>
      </c>
      <c r="C12" s="571">
        <v>50</v>
      </c>
      <c r="D12" s="570" t="str">
        <f>IF(C12&lt;100,"Inférieur à 100","Supérieur ou égal à 100")</f>
        <v>Inférieur à 100</v>
      </c>
    </row>
    <row r="13" spans="1:6" ht="15" customHeight="1" thickTop="1">
      <c r="A13" s="501" t="s">
        <v>1111</v>
      </c>
    </row>
    <row r="14" spans="1:6">
      <c r="A14" s="487" t="s">
        <v>1112</v>
      </c>
    </row>
    <row r="15" spans="1:6" ht="15" customHeight="1">
      <c r="A15" s="501" t="s">
        <v>1113</v>
      </c>
    </row>
    <row r="16" spans="1:6">
      <c r="A16" s="487" t="s">
        <v>946</v>
      </c>
    </row>
    <row r="17" spans="1:6">
      <c r="A17" s="487" t="s">
        <v>947</v>
      </c>
    </row>
    <row r="18" spans="1:6">
      <c r="A18" s="487" t="s">
        <v>948</v>
      </c>
      <c r="C18" s="564"/>
    </row>
    <row r="19" spans="1:6">
      <c r="A19" s="487" t="s">
        <v>1114</v>
      </c>
    </row>
    <row r="20" spans="1:6">
      <c r="A20" s="487" t="s">
        <v>1115</v>
      </c>
    </row>
    <row r="21" spans="1:6">
      <c r="A21" s="487" t="s">
        <v>1116</v>
      </c>
    </row>
    <row r="22" spans="1:6">
      <c r="A22" s="487" t="s">
        <v>950</v>
      </c>
    </row>
    <row r="26" spans="1:6" ht="15.75" thickBot="1"/>
    <row r="27" spans="1:6" ht="15.75" thickBot="1">
      <c r="C27" s="572" t="s">
        <v>971</v>
      </c>
      <c r="D27" s="573" t="s">
        <v>955</v>
      </c>
      <c r="E27" s="573" t="s">
        <v>1117</v>
      </c>
      <c r="F27" s="573" t="s">
        <v>388</v>
      </c>
    </row>
    <row r="28" spans="1:6">
      <c r="C28" s="574" t="s">
        <v>1118</v>
      </c>
      <c r="D28" s="574">
        <v>2</v>
      </c>
      <c r="E28" s="575">
        <v>9.7607115856835538</v>
      </c>
      <c r="F28" s="575">
        <f>'Instructions SI'!$E$28:$E$29*'Instructions SI'!$D$28:$D$29</f>
        <v>19.521423171367108</v>
      </c>
    </row>
    <row r="29" spans="1:6" ht="15.75" thickBot="1">
      <c r="C29" s="576" t="s">
        <v>1119</v>
      </c>
      <c r="D29" s="576">
        <v>3</v>
      </c>
      <c r="E29" s="577">
        <v>3.4189202461080024</v>
      </c>
      <c r="F29" s="577">
        <f>'Instructions SI'!$E$28:$E$29*'Instructions SI'!$D$28:$D$29</f>
        <v>10.256760738324008</v>
      </c>
    </row>
    <row r="30" spans="1:6">
      <c r="C30" s="565"/>
      <c r="D30" s="565"/>
      <c r="E30" s="565"/>
      <c r="F30" s="565"/>
    </row>
    <row r="31" spans="1:6">
      <c r="C31" s="565"/>
      <c r="D31" s="565" t="s">
        <v>1120</v>
      </c>
      <c r="E31" s="578">
        <f>SUM('Instructions SI'!$E$28:$E$29)</f>
        <v>13.179631831791557</v>
      </c>
      <c r="F31" s="578">
        <f>SUM('Instructions SI'!F28:F29)</f>
        <v>29.778183909691116</v>
      </c>
    </row>
    <row r="32" spans="1:6" ht="15.75" thickBot="1">
      <c r="C32" s="565"/>
      <c r="D32" s="565"/>
      <c r="E32" s="565"/>
      <c r="F32" s="565"/>
    </row>
    <row r="33" spans="3:6" ht="16.5" thickTop="1" thickBot="1">
      <c r="C33" s="565"/>
      <c r="D33" s="565" t="s">
        <v>1121</v>
      </c>
      <c r="E33" s="571" t="s">
        <v>1122</v>
      </c>
      <c r="F33" s="579">
        <f>IF(E33="Oui",F31*TaxeVente,0)</f>
        <v>2.456700172549517</v>
      </c>
    </row>
    <row r="34" spans="3:6" ht="16.5" thickTop="1" thickBot="1">
      <c r="C34" s="565"/>
      <c r="D34" s="565"/>
      <c r="E34" s="565"/>
      <c r="F34" s="565"/>
    </row>
    <row r="35" spans="3:6" ht="16.5" thickTop="1" thickBot="1">
      <c r="C35" s="565"/>
      <c r="D35" s="565" t="s">
        <v>1123</v>
      </c>
      <c r="E35" s="571" t="s">
        <v>1122</v>
      </c>
      <c r="F35" s="579">
        <f>IF(E35="Oui",SUM(D28:D29)*1.25,0)</f>
        <v>6.25</v>
      </c>
    </row>
    <row r="36" spans="3:6" ht="15.75" thickTop="1"/>
    <row r="37" spans="3:6">
      <c r="D37" s="565" t="s">
        <v>388</v>
      </c>
      <c r="E37" s="565"/>
      <c r="F37" s="578">
        <f>SUM(F33,F31,F35)</f>
        <v>38.484884082240633</v>
      </c>
    </row>
  </sheetData>
  <dataValidations count="1">
    <dataValidation type="list" allowBlank="1" showInputMessage="1" showErrorMessage="1" sqref="E33 E35" xr:uid="{0DA7001C-C352-4E90-945A-981F750A4173}">
      <formula1>"Oui,Non"</formula1>
    </dataValidation>
  </dataValidations>
  <hyperlinks>
    <hyperlink ref="M25" r:id="rId1" display="https://support.office.com/en-us/article/IF-function-69AED7C9-4E8A-4755-A9BC-AA8BBFF73BE2" xr:uid="{5117B4A7-A4D2-467B-88F9-D3AE1F1A7F88}"/>
  </hyperlinks>
  <pageMargins left="0.7" right="0.7" top="0.75" bottom="0.75" header="0.3" footer="0.3"/>
  <pageSetup paperSize="9" orientation="landscape"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3349-5124-427F-958A-F34B4A43D220}">
  <dimension ref="A1:L47"/>
  <sheetViews>
    <sheetView showGridLines="0" topLeftCell="A43" zoomScaleNormal="100" workbookViewId="0"/>
  </sheetViews>
  <sheetFormatPr baseColWidth="10" defaultColWidth="8.85546875" defaultRowHeight="15" customHeight="1"/>
  <cols>
    <col min="1" max="1" width="12.7109375" style="508" customWidth="1"/>
    <col min="2" max="2" width="82.85546875" style="528" customWidth="1"/>
    <col min="3" max="3" width="13.28515625" style="528" customWidth="1"/>
    <col min="4" max="4" width="13.28515625" style="537" customWidth="1"/>
    <col min="5" max="5" width="2.28515625" style="528" customWidth="1"/>
    <col min="6" max="7" width="13.28515625" style="528" customWidth="1"/>
    <col min="8" max="16384" width="8.85546875" style="528"/>
  </cols>
  <sheetData>
    <row r="1" spans="1:7" ht="60" customHeight="1">
      <c r="A1" s="508" t="s">
        <v>619</v>
      </c>
      <c r="D1" s="529"/>
      <c r="E1" s="529"/>
      <c r="F1" s="529"/>
      <c r="G1" s="529"/>
    </row>
    <row r="2" spans="1:7" ht="15" customHeight="1">
      <c r="A2" s="508" t="s">
        <v>1124</v>
      </c>
    </row>
    <row r="3" spans="1:7" ht="15" customHeight="1">
      <c r="A3" s="580" t="s">
        <v>1125</v>
      </c>
    </row>
    <row r="4" spans="1:7" ht="15" customHeight="1">
      <c r="A4" s="508" t="s">
        <v>1126</v>
      </c>
    </row>
    <row r="5" spans="1:7" s="537" customFormat="1" ht="15" customHeight="1">
      <c r="A5" s="581" t="s">
        <v>1127</v>
      </c>
    </row>
    <row r="6" spans="1:7" s="537" customFormat="1" ht="15" customHeight="1">
      <c r="A6" s="581" t="s">
        <v>1128</v>
      </c>
    </row>
    <row r="7" spans="1:7" s="537" customFormat="1" ht="15" customHeight="1">
      <c r="A7" s="581" t="s">
        <v>1129</v>
      </c>
    </row>
    <row r="8" spans="1:7" s="537" customFormat="1" ht="15" customHeight="1">
      <c r="A8" s="538" t="s">
        <v>1130</v>
      </c>
    </row>
    <row r="9" spans="1:7" s="537" customFormat="1" ht="15" customHeight="1">
      <c r="A9" s="538" t="s">
        <v>1131</v>
      </c>
    </row>
    <row r="10" spans="1:7" s="537" customFormat="1" ht="15" customHeight="1">
      <c r="A10" s="581" t="s">
        <v>1132</v>
      </c>
    </row>
    <row r="11" spans="1:7" s="537" customFormat="1" ht="15" customHeight="1">
      <c r="A11" s="581" t="s">
        <v>933</v>
      </c>
    </row>
    <row r="12" spans="1:7" s="537" customFormat="1" ht="15" customHeight="1">
      <c r="A12" s="581" t="s">
        <v>947</v>
      </c>
    </row>
    <row r="13" spans="1:7" s="537" customFormat="1" ht="15" customHeight="1">
      <c r="A13" s="581" t="s">
        <v>1133</v>
      </c>
      <c r="C13" s="566"/>
      <c r="D13" s="582"/>
      <c r="E13" s="582"/>
      <c r="F13" s="582"/>
      <c r="G13" s="582"/>
    </row>
    <row r="14" spans="1:7" s="537" customFormat="1" ht="15" customHeight="1">
      <c r="A14" s="581" t="s">
        <v>1134</v>
      </c>
      <c r="C14" s="582"/>
      <c r="D14" s="582"/>
      <c r="E14" s="582"/>
      <c r="F14" s="582"/>
      <c r="G14" s="582"/>
    </row>
    <row r="15" spans="1:7" s="537" customFormat="1" ht="15" customHeight="1">
      <c r="A15" s="538" t="s">
        <v>1135</v>
      </c>
    </row>
    <row r="16" spans="1:7" s="537" customFormat="1" ht="15" customHeight="1">
      <c r="A16" s="501" t="s">
        <v>1136</v>
      </c>
      <c r="C16" s="583" t="s">
        <v>954</v>
      </c>
      <c r="D16" s="584" t="s">
        <v>286</v>
      </c>
      <c r="E16" s="585"/>
      <c r="F16" s="586" t="s">
        <v>956</v>
      </c>
      <c r="G16" s="584" t="s">
        <v>955</v>
      </c>
    </row>
    <row r="17" spans="1:12" s="537" customFormat="1" ht="15" customHeight="1">
      <c r="A17" s="581" t="s">
        <v>1137</v>
      </c>
      <c r="C17" s="534" t="s">
        <v>958</v>
      </c>
      <c r="D17" s="535">
        <v>50</v>
      </c>
      <c r="E17" s="531"/>
      <c r="F17" s="536" t="s">
        <v>959</v>
      </c>
      <c r="G17" s="535">
        <v>50</v>
      </c>
    </row>
    <row r="18" spans="1:12" s="537" customFormat="1" ht="15" customHeight="1">
      <c r="A18" s="581" t="s">
        <v>946</v>
      </c>
      <c r="C18" s="534" t="s">
        <v>961</v>
      </c>
      <c r="D18" s="535">
        <v>20</v>
      </c>
      <c r="E18" s="531"/>
      <c r="F18" s="536" t="s">
        <v>962</v>
      </c>
      <c r="G18" s="535">
        <v>30</v>
      </c>
    </row>
    <row r="19" spans="1:12" s="537" customFormat="1" ht="15" customHeight="1">
      <c r="A19" s="581" t="s">
        <v>947</v>
      </c>
      <c r="C19" s="534" t="s">
        <v>964</v>
      </c>
      <c r="D19" s="535">
        <v>60</v>
      </c>
      <c r="E19" s="531"/>
      <c r="F19" s="536" t="s">
        <v>965</v>
      </c>
      <c r="G19" s="535">
        <v>10</v>
      </c>
    </row>
    <row r="20" spans="1:12" s="537" customFormat="1" ht="15" customHeight="1">
      <c r="A20" s="581" t="s">
        <v>948</v>
      </c>
      <c r="C20" s="534" t="s">
        <v>966</v>
      </c>
      <c r="D20" s="535">
        <v>40</v>
      </c>
      <c r="E20" s="531"/>
      <c r="F20" s="536" t="s">
        <v>967</v>
      </c>
      <c r="G20" s="535">
        <v>50</v>
      </c>
    </row>
    <row r="21" spans="1:12" s="537" customFormat="1" ht="15" customHeight="1" thickBot="1">
      <c r="A21" s="581" t="s">
        <v>1138</v>
      </c>
    </row>
    <row r="22" spans="1:12" s="537" customFormat="1" ht="15" customHeight="1" thickTop="1" thickBot="1">
      <c r="A22" s="581" t="s">
        <v>1139</v>
      </c>
      <c r="C22" s="587" t="s">
        <v>958</v>
      </c>
      <c r="D22" s="588"/>
      <c r="E22" s="531"/>
      <c r="F22" s="587" t="s">
        <v>965</v>
      </c>
      <c r="G22" s="588"/>
    </row>
    <row r="23" spans="1:12" s="537" customFormat="1" ht="15" customHeight="1" thickTop="1">
      <c r="A23" s="581" t="s">
        <v>1140</v>
      </c>
      <c r="D23" s="531"/>
      <c r="E23" s="531"/>
      <c r="G23" s="531"/>
    </row>
    <row r="24" spans="1:12" s="537" customFormat="1" ht="15" customHeight="1">
      <c r="A24" s="581" t="s">
        <v>1141</v>
      </c>
    </row>
    <row r="25" spans="1:12" s="537" customFormat="1" ht="15" customHeight="1">
      <c r="A25" s="581" t="s">
        <v>950</v>
      </c>
    </row>
    <row r="26" spans="1:12" ht="15" customHeight="1">
      <c r="C26" s="537"/>
      <c r="E26" s="537"/>
      <c r="F26" s="537"/>
      <c r="G26" s="537"/>
      <c r="I26" s="537"/>
      <c r="J26" s="537"/>
      <c r="K26" s="537"/>
      <c r="L26" s="537"/>
    </row>
    <row r="27" spans="1:12" ht="15" customHeight="1">
      <c r="C27" s="537"/>
      <c r="E27" s="537"/>
      <c r="F27" s="537"/>
      <c r="G27" s="537"/>
    </row>
    <row r="28" spans="1:12" ht="15" customHeight="1">
      <c r="C28" s="537"/>
      <c r="E28" s="537"/>
      <c r="F28" s="537"/>
      <c r="G28" s="537"/>
    </row>
    <row r="33" spans="3:7" ht="15" customHeight="1">
      <c r="C33" s="589"/>
      <c r="D33" s="590"/>
      <c r="E33" s="590"/>
      <c r="F33" s="590"/>
      <c r="G33" s="590"/>
    </row>
    <row r="34" spans="3:7" ht="15" customHeight="1">
      <c r="C34" s="590"/>
      <c r="D34" s="590"/>
      <c r="E34" s="590"/>
      <c r="F34" s="590"/>
      <c r="G34" s="590"/>
    </row>
    <row r="35" spans="3:7" ht="15" customHeight="1">
      <c r="C35" s="591" t="s">
        <v>1016</v>
      </c>
      <c r="D35" s="529"/>
      <c r="E35" s="529"/>
      <c r="F35" s="529"/>
      <c r="G35" s="529"/>
    </row>
    <row r="36" spans="3:7" ht="15" customHeight="1">
      <c r="C36" s="583" t="s">
        <v>971</v>
      </c>
      <c r="D36" s="584" t="s">
        <v>955</v>
      </c>
      <c r="E36" s="585"/>
      <c r="F36" s="586" t="s">
        <v>971</v>
      </c>
      <c r="G36" s="584" t="s">
        <v>955</v>
      </c>
    </row>
    <row r="37" spans="3:7" ht="15" customHeight="1">
      <c r="C37" s="534" t="s">
        <v>973</v>
      </c>
      <c r="D37" s="535">
        <v>50</v>
      </c>
      <c r="E37" s="531"/>
      <c r="F37" s="536" t="s">
        <v>973</v>
      </c>
      <c r="G37" s="535">
        <v>50</v>
      </c>
    </row>
    <row r="38" spans="3:7" ht="15" customHeight="1">
      <c r="C38" s="534" t="s">
        <v>975</v>
      </c>
      <c r="D38" s="535">
        <v>100</v>
      </c>
      <c r="E38" s="531"/>
      <c r="F38" s="536" t="s">
        <v>975</v>
      </c>
      <c r="G38" s="535">
        <v>100</v>
      </c>
    </row>
    <row r="39" spans="3:7" ht="15" customHeight="1">
      <c r="C39" s="534" t="s">
        <v>977</v>
      </c>
      <c r="D39" s="535">
        <v>40</v>
      </c>
      <c r="E39" s="531"/>
      <c r="F39" s="536" t="s">
        <v>977</v>
      </c>
      <c r="G39" s="535">
        <v>40</v>
      </c>
    </row>
    <row r="40" spans="3:7" ht="15" customHeight="1">
      <c r="C40" s="534" t="s">
        <v>979</v>
      </c>
      <c r="D40" s="535">
        <v>50</v>
      </c>
      <c r="E40" s="531"/>
      <c r="F40" s="536" t="s">
        <v>979</v>
      </c>
      <c r="G40" s="535">
        <v>50</v>
      </c>
    </row>
    <row r="41" spans="3:7" ht="15" customHeight="1">
      <c r="C41" s="534" t="s">
        <v>1011</v>
      </c>
      <c r="D41" s="535">
        <v>20</v>
      </c>
      <c r="E41" s="531"/>
      <c r="F41" s="536" t="s">
        <v>981</v>
      </c>
      <c r="G41" s="535">
        <v>20</v>
      </c>
    </row>
    <row r="42" spans="3:7" ht="15" customHeight="1" thickBot="1">
      <c r="C42" s="537"/>
      <c r="E42" s="537"/>
      <c r="F42" s="537"/>
      <c r="G42" s="537"/>
    </row>
    <row r="43" spans="3:7" ht="15" customHeight="1" thickTop="1" thickBot="1">
      <c r="C43" s="587"/>
      <c r="D43" s="588" t="e">
        <f>VLOOKUP(C43,C37:D41,2,FALSE)</f>
        <v>#N/A</v>
      </c>
      <c r="E43" s="531"/>
      <c r="F43" s="587" t="s">
        <v>1142</v>
      </c>
      <c r="G43" s="588" t="str">
        <f>IFERROR(VLOOKUP(F43,F37:G41,2,FALSE),"")</f>
        <v/>
      </c>
    </row>
    <row r="44" spans="3:7" ht="15" customHeight="1" thickTop="1">
      <c r="C44" s="545"/>
      <c r="E44" s="545"/>
      <c r="F44" s="545"/>
      <c r="G44" s="545"/>
    </row>
    <row r="45" spans="3:7" ht="15" customHeight="1">
      <c r="C45" s="545"/>
      <c r="E45" s="545"/>
      <c r="F45" s="545"/>
      <c r="G45" s="545"/>
    </row>
    <row r="46" spans="3:7" ht="15" customHeight="1">
      <c r="C46" s="545"/>
      <c r="E46" s="545"/>
      <c r="F46" s="545"/>
      <c r="G46" s="545"/>
    </row>
    <row r="47" spans="3:7" ht="15" customHeight="1">
      <c r="C47" s="545"/>
      <c r="E47" s="545"/>
      <c r="F47" s="545"/>
      <c r="G47" s="545"/>
    </row>
  </sheetData>
  <dataValidations count="4">
    <dataValidation type="list" allowBlank="1" showInputMessage="1" sqref="F43" xr:uid="{A80380C6-2A39-4E03-9296-ECFA67325BD8}">
      <formula1>$F$37:$F$41</formula1>
    </dataValidation>
    <dataValidation type="list" allowBlank="1" showInputMessage="1" showErrorMessage="1" sqref="C43" xr:uid="{B65415E0-BFCE-4337-922F-616FF8F24464}">
      <formula1>$C$37:$C$41</formula1>
    </dataValidation>
    <dataValidation type="list" allowBlank="1" showInputMessage="1" showErrorMessage="1" sqref="F22" xr:uid="{7192CF16-26E3-4BEC-B338-22348F3F3F98}">
      <formula1>$F$17:$F$20</formula1>
    </dataValidation>
    <dataValidation type="list" allowBlank="1" showInputMessage="1" showErrorMessage="1" sqref="C22" xr:uid="{E7986AE7-EF0D-4F03-8DD5-D42BCC686852}">
      <formula1>$C$17:$C$20</formula1>
    </dataValidation>
  </dataValidations>
  <pageMargins left="0.7" right="0.7" top="0.75" bottom="0.75" header="0.3" footer="0.3"/>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75B5-DF67-4725-B2DA-8BE168E1DB25}">
  <dimension ref="A1:AH124"/>
  <sheetViews>
    <sheetView showGridLines="0" topLeftCell="A127" zoomScaleNormal="100" workbookViewId="0">
      <selection activeCell="B145" sqref="B145"/>
    </sheetView>
  </sheetViews>
  <sheetFormatPr baseColWidth="10" defaultColWidth="8.85546875" defaultRowHeight="15"/>
  <cols>
    <col min="1" max="1" width="12.7109375" style="508" customWidth="1"/>
    <col min="2" max="2" width="82.85546875" style="508" customWidth="1"/>
    <col min="3" max="4" width="12.7109375" style="528" customWidth="1"/>
    <col min="5" max="5" width="8.42578125" style="528" bestFit="1" customWidth="1"/>
    <col min="6" max="7" width="12.7109375" style="528" customWidth="1"/>
    <col min="8" max="8" width="14.28515625" style="528" bestFit="1" customWidth="1"/>
    <col min="9" max="14" width="8.85546875" style="528"/>
    <col min="15" max="17" width="11.5703125" style="528" customWidth="1"/>
    <col min="18" max="25" width="8.85546875" style="528"/>
    <col min="26" max="26" width="8.85546875" style="528" hidden="1" customWidth="1"/>
    <col min="27" max="27" width="2.28515625" style="528" hidden="1" customWidth="1"/>
    <col min="28" max="28" width="11" style="528" hidden="1" customWidth="1"/>
    <col min="29" max="29" width="2.28515625" style="528" hidden="1" customWidth="1"/>
    <col min="30" max="30" width="11" style="528" hidden="1" customWidth="1"/>
    <col min="31" max="31" width="2.28515625" style="528" hidden="1" customWidth="1"/>
    <col min="32" max="32" width="11" style="528" hidden="1" customWidth="1"/>
    <col min="33" max="33" width="2.28515625" style="528" hidden="1" customWidth="1"/>
    <col min="34" max="34" width="11" style="528" hidden="1" customWidth="1"/>
    <col min="35" max="16384" width="8.85546875" style="528"/>
  </cols>
  <sheetData>
    <row r="1" spans="1:34" ht="60" customHeight="1">
      <c r="A1" s="487" t="s">
        <v>1143</v>
      </c>
      <c r="C1" s="489"/>
      <c r="D1" s="529"/>
      <c r="E1" s="529"/>
      <c r="F1" s="529"/>
      <c r="G1" s="529"/>
      <c r="H1" s="529"/>
    </row>
    <row r="2" spans="1:34" ht="15" customHeight="1">
      <c r="A2" s="487" t="s">
        <v>1144</v>
      </c>
      <c r="C2" s="492" t="s">
        <v>954</v>
      </c>
      <c r="D2" s="493" t="s">
        <v>955</v>
      </c>
      <c r="E2" s="531"/>
      <c r="F2" s="492" t="s">
        <v>954</v>
      </c>
      <c r="G2" s="492" t="s">
        <v>1145</v>
      </c>
      <c r="H2" s="493" t="s">
        <v>955</v>
      </c>
      <c r="Z2" s="492" t="s">
        <v>954</v>
      </c>
      <c r="AB2" s="492" t="s">
        <v>958</v>
      </c>
      <c r="AD2" s="492" t="s">
        <v>961</v>
      </c>
      <c r="AF2" s="492" t="s">
        <v>964</v>
      </c>
      <c r="AH2" s="492" t="s">
        <v>966</v>
      </c>
    </row>
    <row r="3" spans="1:34" ht="15" customHeight="1">
      <c r="A3" s="487" t="s">
        <v>1146</v>
      </c>
      <c r="C3" s="534" t="s">
        <v>958</v>
      </c>
      <c r="D3" s="535">
        <v>50</v>
      </c>
      <c r="E3" s="531"/>
      <c r="F3" s="534" t="s">
        <v>958</v>
      </c>
      <c r="G3" s="534" t="s">
        <v>1147</v>
      </c>
      <c r="H3" s="535">
        <v>50</v>
      </c>
      <c r="Z3" s="592" t="s">
        <v>958</v>
      </c>
      <c r="AB3" s="592" t="s">
        <v>1147</v>
      </c>
      <c r="AD3" s="592" t="s">
        <v>1148</v>
      </c>
      <c r="AF3" s="592" t="s">
        <v>1149</v>
      </c>
      <c r="AH3" s="592" t="s">
        <v>1150</v>
      </c>
    </row>
    <row r="4" spans="1:34" ht="15" customHeight="1">
      <c r="A4" s="487">
        <f ca="1">SUMIF(C3:C14,C17,D3:D4)</f>
        <v>150</v>
      </c>
      <c r="C4" s="534" t="s">
        <v>961</v>
      </c>
      <c r="D4" s="535">
        <v>20</v>
      </c>
      <c r="E4" s="531"/>
      <c r="F4" s="534" t="s">
        <v>961</v>
      </c>
      <c r="G4" s="534" t="s">
        <v>1148</v>
      </c>
      <c r="H4" s="535">
        <v>20</v>
      </c>
      <c r="J4" s="533"/>
      <c r="K4" s="533"/>
      <c r="L4" s="533"/>
      <c r="M4" s="533"/>
      <c r="N4" s="533"/>
      <c r="Z4" s="592" t="s">
        <v>961</v>
      </c>
      <c r="AB4" s="592" t="s">
        <v>1151</v>
      </c>
      <c r="AD4" s="592" t="s">
        <v>1152</v>
      </c>
      <c r="AF4" s="592" t="s">
        <v>1153</v>
      </c>
      <c r="AH4" s="592" t="s">
        <v>1154</v>
      </c>
    </row>
    <row r="5" spans="1:34" s="537" customFormat="1" ht="15" customHeight="1">
      <c r="A5" s="487" t="s">
        <v>1155</v>
      </c>
      <c r="C5" s="534" t="s">
        <v>964</v>
      </c>
      <c r="D5" s="535">
        <v>60</v>
      </c>
      <c r="E5" s="531"/>
      <c r="F5" s="534" t="s">
        <v>964</v>
      </c>
      <c r="G5" s="534" t="s">
        <v>1149</v>
      </c>
      <c r="H5" s="535">
        <v>60</v>
      </c>
      <c r="I5" s="528"/>
      <c r="J5" s="533"/>
      <c r="K5" s="593"/>
      <c r="L5" s="533"/>
      <c r="M5" s="533"/>
      <c r="N5" s="533"/>
      <c r="O5" s="528"/>
      <c r="P5" s="528"/>
      <c r="Z5" s="592" t="s">
        <v>964</v>
      </c>
    </row>
    <row r="6" spans="1:34" s="537" customFormat="1" ht="15" customHeight="1">
      <c r="A6" s="487" t="s">
        <v>1156</v>
      </c>
      <c r="C6" s="534" t="s">
        <v>966</v>
      </c>
      <c r="D6" s="535">
        <v>40</v>
      </c>
      <c r="E6" s="531"/>
      <c r="F6" s="534" t="s">
        <v>966</v>
      </c>
      <c r="G6" s="534" t="s">
        <v>1150</v>
      </c>
      <c r="H6" s="535">
        <v>40</v>
      </c>
      <c r="I6" s="528"/>
      <c r="J6" s="528"/>
      <c r="K6" s="528"/>
      <c r="L6" s="528"/>
      <c r="M6" s="528"/>
      <c r="N6" s="533"/>
      <c r="O6" s="528"/>
      <c r="P6" s="528"/>
      <c r="Z6" s="592" t="s">
        <v>966</v>
      </c>
    </row>
    <row r="7" spans="1:34" s="537" customFormat="1" ht="15" customHeight="1">
      <c r="A7" s="487" t="s">
        <v>1157</v>
      </c>
      <c r="C7" s="534" t="s">
        <v>958</v>
      </c>
      <c r="D7" s="535">
        <v>50</v>
      </c>
      <c r="E7" s="531"/>
      <c r="F7" s="534" t="s">
        <v>958</v>
      </c>
      <c r="G7" s="534" t="s">
        <v>1151</v>
      </c>
      <c r="H7" s="535">
        <v>50</v>
      </c>
      <c r="N7" s="533"/>
    </row>
    <row r="8" spans="1:34" s="537" customFormat="1" ht="15" customHeight="1">
      <c r="A8" s="501" t="s">
        <v>1158</v>
      </c>
      <c r="C8" s="534" t="s">
        <v>961</v>
      </c>
      <c r="D8" s="535">
        <v>20</v>
      </c>
      <c r="E8" s="531"/>
      <c r="F8" s="534" t="s">
        <v>961</v>
      </c>
      <c r="G8" s="534" t="s">
        <v>1152</v>
      </c>
      <c r="H8" s="535">
        <v>20</v>
      </c>
      <c r="N8" s="533"/>
    </row>
    <row r="9" spans="1:34" s="537" customFormat="1" ht="15" customHeight="1">
      <c r="A9" s="594" t="s">
        <v>1159</v>
      </c>
      <c r="C9" s="534" t="s">
        <v>964</v>
      </c>
      <c r="D9" s="535">
        <v>60</v>
      </c>
      <c r="E9" s="531"/>
      <c r="F9" s="534" t="s">
        <v>964</v>
      </c>
      <c r="G9" s="534" t="s">
        <v>1153</v>
      </c>
      <c r="H9" s="535">
        <v>60</v>
      </c>
      <c r="N9" s="533"/>
    </row>
    <row r="10" spans="1:34" s="537" customFormat="1" ht="15" customHeight="1">
      <c r="A10" s="487" t="s">
        <v>1160</v>
      </c>
      <c r="C10" s="534" t="s">
        <v>966</v>
      </c>
      <c r="D10" s="535">
        <v>40</v>
      </c>
      <c r="E10" s="531"/>
      <c r="F10" s="534" t="s">
        <v>966</v>
      </c>
      <c r="G10" s="534" t="s">
        <v>1154</v>
      </c>
      <c r="H10" s="535">
        <v>40</v>
      </c>
      <c r="J10" s="533"/>
      <c r="K10" s="533"/>
      <c r="L10" s="533"/>
      <c r="M10" s="533"/>
      <c r="N10" s="533"/>
    </row>
    <row r="11" spans="1:34" s="537" customFormat="1" ht="15" customHeight="1">
      <c r="A11" s="487" t="s">
        <v>1161</v>
      </c>
      <c r="C11" s="534" t="s">
        <v>958</v>
      </c>
      <c r="D11" s="535">
        <v>50</v>
      </c>
      <c r="E11" s="531"/>
      <c r="F11" s="534" t="s">
        <v>958</v>
      </c>
      <c r="G11" s="534" t="s">
        <v>1151</v>
      </c>
      <c r="H11" s="535">
        <v>50</v>
      </c>
      <c r="J11" s="595"/>
      <c r="K11" s="540"/>
      <c r="L11" s="533"/>
      <c r="M11" s="533"/>
      <c r="N11" s="533"/>
    </row>
    <row r="12" spans="1:34" s="537" customFormat="1" ht="15" customHeight="1">
      <c r="A12" s="487" t="s">
        <v>1162</v>
      </c>
      <c r="C12" s="534" t="s">
        <v>961</v>
      </c>
      <c r="D12" s="535">
        <v>20</v>
      </c>
      <c r="E12" s="531"/>
      <c r="F12" s="534" t="s">
        <v>961</v>
      </c>
      <c r="G12" s="534" t="s">
        <v>1152</v>
      </c>
      <c r="H12" s="535">
        <v>20</v>
      </c>
      <c r="J12" s="595"/>
      <c r="K12" s="596"/>
      <c r="L12" s="533"/>
      <c r="M12" s="533"/>
      <c r="N12" s="533"/>
    </row>
    <row r="13" spans="1:34" s="537" customFormat="1" ht="15" customHeight="1">
      <c r="A13" s="501" t="s">
        <v>1163</v>
      </c>
      <c r="C13" s="534" t="s">
        <v>964</v>
      </c>
      <c r="D13" s="535">
        <v>60</v>
      </c>
      <c r="E13" s="531"/>
      <c r="F13" s="534" t="s">
        <v>964</v>
      </c>
      <c r="G13" s="534" t="s">
        <v>1149</v>
      </c>
      <c r="H13" s="535">
        <v>60</v>
      </c>
      <c r="J13" s="595"/>
      <c r="K13" s="596"/>
      <c r="L13" s="533"/>
      <c r="M13" s="533"/>
      <c r="N13" s="533"/>
    </row>
    <row r="14" spans="1:34" s="537" customFormat="1" ht="15" customHeight="1">
      <c r="A14" s="594" t="s">
        <v>1164</v>
      </c>
      <c r="C14" s="534" t="s">
        <v>966</v>
      </c>
      <c r="D14" s="535">
        <v>40</v>
      </c>
      <c r="E14" s="531"/>
      <c r="F14" s="534" t="s">
        <v>966</v>
      </c>
      <c r="G14" s="534" t="s">
        <v>1154</v>
      </c>
      <c r="H14" s="535">
        <v>40</v>
      </c>
      <c r="J14" s="595"/>
      <c r="K14" s="597"/>
      <c r="L14" s="533"/>
      <c r="M14" s="533"/>
      <c r="N14" s="533"/>
    </row>
    <row r="15" spans="1:34" s="537" customFormat="1" ht="15" customHeight="1">
      <c r="A15" s="499" t="s">
        <v>1165</v>
      </c>
      <c r="C15" s="488"/>
      <c r="D15" s="488"/>
      <c r="E15" s="488"/>
      <c r="F15" s="488"/>
      <c r="G15" s="488"/>
      <c r="H15" s="488"/>
      <c r="J15" s="595"/>
      <c r="K15" s="598"/>
      <c r="L15" s="533"/>
      <c r="M15" s="533"/>
      <c r="N15" s="533"/>
    </row>
    <row r="16" spans="1:34" s="537" customFormat="1" ht="15" customHeight="1" thickBot="1">
      <c r="A16" s="487" t="s">
        <v>933</v>
      </c>
      <c r="C16" s="537" t="s">
        <v>954</v>
      </c>
      <c r="D16" s="585" t="s">
        <v>617</v>
      </c>
      <c r="E16" s="531"/>
      <c r="F16" s="537" t="s">
        <v>954</v>
      </c>
      <c r="G16" s="537" t="s">
        <v>1145</v>
      </c>
      <c r="H16" s="585" t="s">
        <v>618</v>
      </c>
      <c r="J16" s="595"/>
      <c r="K16" s="540"/>
      <c r="L16" s="533"/>
      <c r="M16" s="533"/>
      <c r="N16" s="533"/>
    </row>
    <row r="17" spans="1:34" s="537" customFormat="1" ht="15" customHeight="1" thickTop="1" thickBot="1">
      <c r="A17" s="487" t="s">
        <v>934</v>
      </c>
      <c r="C17" s="599" t="s">
        <v>958</v>
      </c>
      <c r="D17" s="600"/>
      <c r="E17" s="531"/>
      <c r="F17" s="599" t="s">
        <v>961</v>
      </c>
      <c r="G17" s="599" t="s">
        <v>1148</v>
      </c>
      <c r="H17" s="588"/>
      <c r="J17" s="601"/>
      <c r="K17" s="596"/>
      <c r="L17" s="533"/>
      <c r="M17" s="533"/>
      <c r="N17" s="533"/>
    </row>
    <row r="18" spans="1:34" s="537" customFormat="1" ht="15" customHeight="1" thickTop="1">
      <c r="A18" s="487" t="s">
        <v>1166</v>
      </c>
      <c r="E18" s="531"/>
      <c r="J18" s="595"/>
      <c r="K18" s="597"/>
      <c r="L18" s="533"/>
      <c r="M18" s="533"/>
      <c r="N18" s="533"/>
    </row>
    <row r="19" spans="1:34" s="537" customFormat="1" ht="15" customHeight="1">
      <c r="A19" s="487" t="s">
        <v>1167</v>
      </c>
      <c r="C19" s="602"/>
      <c r="D19" s="602"/>
      <c r="E19" s="602"/>
      <c r="F19" s="602"/>
      <c r="G19" s="602"/>
      <c r="H19" s="602"/>
      <c r="J19" s="595"/>
      <c r="K19" s="598"/>
      <c r="L19" s="533"/>
      <c r="M19" s="533"/>
    </row>
    <row r="20" spans="1:34" s="537" customFormat="1" ht="15" customHeight="1">
      <c r="A20" s="487" t="s">
        <v>1168</v>
      </c>
      <c r="C20" s="602"/>
      <c r="D20" s="602"/>
      <c r="E20" s="602"/>
      <c r="F20" s="602"/>
      <c r="G20" s="602"/>
      <c r="H20" s="602"/>
      <c r="J20" s="601"/>
      <c r="K20" s="540"/>
      <c r="M20" s="533"/>
    </row>
    <row r="21" spans="1:34" s="537" customFormat="1" ht="15" customHeight="1">
      <c r="A21" s="594" t="s">
        <v>1169</v>
      </c>
      <c r="C21" s="602"/>
      <c r="D21" s="602"/>
      <c r="E21" s="602"/>
      <c r="F21" s="602"/>
      <c r="G21" s="602"/>
      <c r="H21" s="602"/>
      <c r="J21" s="601"/>
      <c r="K21" s="596"/>
      <c r="M21" s="533"/>
    </row>
    <row r="22" spans="1:34" s="537" customFormat="1" ht="15" customHeight="1">
      <c r="A22" s="487" t="s">
        <v>1155</v>
      </c>
      <c r="C22" s="602"/>
      <c r="D22" s="602"/>
      <c r="E22" s="602"/>
      <c r="F22" s="602"/>
      <c r="G22" s="602"/>
      <c r="H22" s="602"/>
      <c r="J22" s="528"/>
      <c r="K22" s="596"/>
      <c r="L22" s="603"/>
      <c r="M22" s="533"/>
    </row>
    <row r="23" spans="1:34" s="537" customFormat="1" ht="15" customHeight="1">
      <c r="A23" s="487" t="s">
        <v>1156</v>
      </c>
      <c r="C23" s="602"/>
      <c r="D23" s="602"/>
      <c r="E23" s="602"/>
      <c r="F23" s="602"/>
      <c r="G23" s="602"/>
      <c r="H23" s="602"/>
      <c r="J23" s="528"/>
      <c r="K23" s="604"/>
      <c r="L23" s="603"/>
      <c r="M23" s="533"/>
    </row>
    <row r="24" spans="1:34" s="537" customFormat="1" ht="15" customHeight="1">
      <c r="A24" s="501" t="s">
        <v>1170</v>
      </c>
      <c r="C24" s="602"/>
      <c r="D24" s="602"/>
      <c r="E24" s="602"/>
      <c r="F24" s="602"/>
      <c r="G24" s="602"/>
      <c r="H24" s="602"/>
      <c r="J24" s="528"/>
      <c r="L24" s="603"/>
      <c r="M24" s="533"/>
      <c r="AH24" s="528"/>
    </row>
    <row r="25" spans="1:34" s="537" customFormat="1" ht="15" customHeight="1">
      <c r="A25" s="594" t="s">
        <v>1171</v>
      </c>
      <c r="C25" s="602"/>
      <c r="D25" s="602"/>
      <c r="E25" s="602"/>
      <c r="F25" s="602"/>
      <c r="G25" s="602"/>
      <c r="H25" s="602"/>
      <c r="J25" s="528"/>
      <c r="L25" s="603"/>
      <c r="M25" s="533"/>
      <c r="AH25" s="528"/>
    </row>
    <row r="26" spans="1:34" s="537" customFormat="1" ht="15" customHeight="1">
      <c r="A26" s="487" t="s">
        <v>1172</v>
      </c>
      <c r="C26" s="602"/>
      <c r="D26" s="602"/>
      <c r="E26" s="602"/>
      <c r="F26" s="602"/>
      <c r="G26" s="602"/>
      <c r="H26" s="602"/>
      <c r="J26" s="528"/>
      <c r="L26" s="603"/>
      <c r="M26" s="533"/>
      <c r="AH26" s="528"/>
    </row>
    <row r="27" spans="1:34" s="537" customFormat="1" ht="15" customHeight="1">
      <c r="A27" s="487" t="s">
        <v>1162</v>
      </c>
      <c r="C27" s="602"/>
      <c r="D27" s="602"/>
      <c r="E27" s="602"/>
      <c r="F27" s="602"/>
      <c r="G27" s="602"/>
      <c r="H27" s="602"/>
      <c r="J27" s="528"/>
      <c r="L27" s="603"/>
      <c r="M27" s="533"/>
      <c r="AH27" s="528"/>
    </row>
    <row r="28" spans="1:34" s="537" customFormat="1" ht="15" customHeight="1">
      <c r="A28" s="487" t="s">
        <v>1173</v>
      </c>
      <c r="C28" s="602"/>
      <c r="D28" s="602"/>
      <c r="E28" s="602"/>
      <c r="F28" s="602"/>
      <c r="G28" s="602"/>
      <c r="H28" s="602"/>
      <c r="J28" s="528"/>
      <c r="L28" s="603"/>
      <c r="AH28" s="528"/>
    </row>
    <row r="29" spans="1:34" s="537" customFormat="1" ht="15" customHeight="1">
      <c r="A29" s="487" t="s">
        <v>1164</v>
      </c>
      <c r="C29" s="602"/>
      <c r="D29" s="602"/>
      <c r="E29" s="602"/>
      <c r="F29" s="602"/>
      <c r="G29" s="602"/>
      <c r="H29" s="602"/>
      <c r="J29" s="528"/>
      <c r="L29" s="603"/>
      <c r="AH29" s="528"/>
    </row>
    <row r="30" spans="1:34" s="537" customFormat="1" ht="15" customHeight="1">
      <c r="A30" s="487" t="s">
        <v>933</v>
      </c>
      <c r="C30" s="602"/>
      <c r="D30" s="602"/>
      <c r="E30" s="602"/>
      <c r="F30" s="602"/>
      <c r="G30" s="602"/>
      <c r="H30" s="602"/>
      <c r="AB30" s="528"/>
      <c r="AD30" s="528"/>
      <c r="AH30" s="528"/>
    </row>
    <row r="31" spans="1:34" s="537" customFormat="1" ht="15" customHeight="1">
      <c r="A31" s="487" t="s">
        <v>947</v>
      </c>
      <c r="C31" s="602"/>
      <c r="D31" s="602"/>
      <c r="E31" s="602"/>
      <c r="F31" s="602"/>
      <c r="G31" s="602"/>
      <c r="H31" s="602"/>
      <c r="N31" s="533"/>
      <c r="AB31" s="528"/>
      <c r="AD31" s="528"/>
      <c r="AH31" s="528"/>
    </row>
    <row r="32" spans="1:34" s="537" customFormat="1" ht="15" customHeight="1">
      <c r="A32" s="581" t="s">
        <v>1174</v>
      </c>
      <c r="C32" s="602"/>
      <c r="D32" s="602"/>
      <c r="E32" s="602"/>
      <c r="F32" s="602"/>
      <c r="G32" s="602"/>
      <c r="H32" s="602"/>
      <c r="N32" s="533"/>
      <c r="AB32" s="528"/>
      <c r="AD32" s="528"/>
      <c r="AH32" s="528"/>
    </row>
    <row r="33" spans="1:34" s="537" customFormat="1" ht="15" customHeight="1">
      <c r="A33" s="538" t="s">
        <v>1175</v>
      </c>
      <c r="C33" s="602"/>
      <c r="D33" s="602"/>
      <c r="E33" s="602"/>
      <c r="F33" s="602"/>
      <c r="G33" s="602"/>
      <c r="H33" s="602"/>
      <c r="AB33" s="528"/>
      <c r="AD33" s="528"/>
      <c r="AH33" s="528"/>
    </row>
    <row r="34" spans="1:34" s="537" customFormat="1" ht="15" customHeight="1">
      <c r="A34" s="581" t="s">
        <v>933</v>
      </c>
      <c r="C34" s="602"/>
      <c r="D34" s="602"/>
      <c r="E34" s="602"/>
      <c r="F34" s="602"/>
      <c r="G34" s="602"/>
      <c r="H34" s="602"/>
      <c r="AB34" s="528"/>
      <c r="AD34" s="528"/>
      <c r="AH34" s="528"/>
    </row>
    <row r="35" spans="1:34" s="537" customFormat="1" ht="15" customHeight="1">
      <c r="A35" s="581" t="s">
        <v>947</v>
      </c>
      <c r="AB35" s="528"/>
      <c r="AD35" s="528"/>
      <c r="AH35" s="528"/>
    </row>
    <row r="36" spans="1:34">
      <c r="A36" s="508" t="s">
        <v>1176</v>
      </c>
      <c r="C36" s="537"/>
      <c r="D36" s="537"/>
      <c r="E36" s="537"/>
      <c r="F36" s="537"/>
      <c r="G36" s="537"/>
      <c r="H36" s="537"/>
      <c r="I36" s="537"/>
      <c r="J36" s="537"/>
      <c r="K36" s="537"/>
      <c r="L36" s="537"/>
      <c r="M36" s="537"/>
      <c r="N36" s="537"/>
      <c r="O36" s="537"/>
      <c r="P36" s="537"/>
    </row>
    <row r="37" spans="1:34">
      <c r="A37" s="508" t="s">
        <v>1177</v>
      </c>
      <c r="C37" s="537"/>
      <c r="D37" s="537"/>
      <c r="E37" s="537"/>
      <c r="F37" s="537"/>
      <c r="G37" s="537"/>
      <c r="H37" s="537"/>
      <c r="I37" s="537"/>
      <c r="J37" s="537"/>
      <c r="K37" s="537"/>
      <c r="L37" s="537"/>
      <c r="M37" s="537"/>
      <c r="N37" s="537"/>
      <c r="O37" s="537"/>
      <c r="P37" s="537"/>
    </row>
    <row r="38" spans="1:34">
      <c r="A38" s="605" t="s">
        <v>1178</v>
      </c>
      <c r="C38" s="537"/>
      <c r="D38" s="537"/>
      <c r="E38" s="537"/>
      <c r="F38" s="537"/>
      <c r="G38" s="537"/>
      <c r="H38" s="537"/>
      <c r="I38" s="537"/>
      <c r="J38" s="537"/>
      <c r="K38" s="537"/>
      <c r="L38" s="537"/>
      <c r="M38" s="537"/>
      <c r="N38" s="537"/>
      <c r="O38" s="537"/>
      <c r="P38" s="537"/>
    </row>
    <row r="39" spans="1:34">
      <c r="A39" s="508" t="s">
        <v>1179</v>
      </c>
      <c r="C39" s="537"/>
      <c r="D39" s="537"/>
      <c r="E39" s="537"/>
      <c r="F39" s="537"/>
      <c r="G39" s="537"/>
      <c r="H39" s="537"/>
      <c r="I39" s="537"/>
      <c r="J39" s="537"/>
      <c r="K39" s="537"/>
      <c r="L39" s="537"/>
      <c r="M39" s="537"/>
      <c r="N39" s="537"/>
      <c r="O39" s="537"/>
      <c r="P39" s="537"/>
    </row>
    <row r="40" spans="1:34">
      <c r="A40" s="508" t="s">
        <v>1180</v>
      </c>
      <c r="C40" s="537"/>
      <c r="D40" s="537"/>
      <c r="E40" s="537"/>
      <c r="F40" s="537"/>
      <c r="G40" s="537"/>
      <c r="H40" s="537"/>
      <c r="I40" s="537"/>
      <c r="J40" s="537"/>
      <c r="K40" s="537"/>
      <c r="L40" s="537"/>
      <c r="M40" s="537"/>
      <c r="N40" s="537"/>
      <c r="O40" s="537"/>
      <c r="P40" s="537"/>
    </row>
    <row r="41" spans="1:34">
      <c r="A41" s="508" t="s">
        <v>1181</v>
      </c>
      <c r="C41" s="537"/>
      <c r="D41" s="537"/>
      <c r="E41" s="537"/>
      <c r="F41" s="537"/>
      <c r="G41" s="537"/>
      <c r="H41" s="537"/>
      <c r="I41" s="537"/>
      <c r="J41" s="537"/>
      <c r="K41" s="537"/>
      <c r="L41" s="537"/>
      <c r="M41" s="537"/>
      <c r="N41" s="537"/>
      <c r="O41" s="537"/>
      <c r="P41" s="537"/>
    </row>
    <row r="42" spans="1:34">
      <c r="A42" s="508" t="s">
        <v>1182</v>
      </c>
      <c r="C42" s="537"/>
      <c r="D42" s="537"/>
      <c r="E42" s="537"/>
      <c r="F42" s="537"/>
      <c r="G42" s="537"/>
      <c r="H42" s="537"/>
      <c r="I42" s="537"/>
      <c r="J42" s="537"/>
      <c r="K42" s="537"/>
      <c r="L42" s="537"/>
      <c r="M42" s="537"/>
      <c r="N42" s="537"/>
      <c r="O42" s="537"/>
      <c r="P42" s="537"/>
    </row>
    <row r="43" spans="1:34">
      <c r="A43" s="508" t="s">
        <v>948</v>
      </c>
      <c r="C43" s="537"/>
      <c r="D43" s="537"/>
      <c r="E43" s="537"/>
      <c r="F43" s="537"/>
      <c r="G43" s="537"/>
      <c r="H43" s="537"/>
      <c r="I43" s="537"/>
      <c r="J43" s="537"/>
      <c r="K43" s="537"/>
      <c r="L43" s="537"/>
      <c r="M43" s="537"/>
      <c r="N43" s="537"/>
      <c r="O43" s="537"/>
      <c r="P43" s="537"/>
    </row>
    <row r="44" spans="1:34">
      <c r="A44" s="508" t="s">
        <v>1019</v>
      </c>
      <c r="C44" s="537"/>
      <c r="D44" s="537"/>
      <c r="E44" s="537"/>
      <c r="F44" s="537"/>
      <c r="G44" s="537"/>
      <c r="H44" s="537"/>
      <c r="I44" s="537"/>
      <c r="J44" s="537"/>
      <c r="K44" s="537"/>
      <c r="L44" s="537"/>
      <c r="M44" s="537"/>
      <c r="N44" s="537"/>
      <c r="O44" s="537"/>
      <c r="P44" s="537"/>
    </row>
    <row r="45" spans="1:34">
      <c r="A45" s="508" t="s">
        <v>1183</v>
      </c>
      <c r="C45" s="537"/>
      <c r="D45" s="537"/>
      <c r="E45" s="537"/>
      <c r="F45" s="537"/>
      <c r="G45" s="537"/>
      <c r="H45" s="537"/>
      <c r="I45" s="537"/>
      <c r="J45" s="537"/>
      <c r="K45" s="537"/>
      <c r="L45" s="537"/>
      <c r="M45" s="537"/>
      <c r="N45" s="537"/>
      <c r="O45" s="537"/>
      <c r="P45" s="537"/>
    </row>
    <row r="46" spans="1:34">
      <c r="A46" s="508" t="s">
        <v>1184</v>
      </c>
      <c r="C46" s="537"/>
      <c r="D46" s="537"/>
      <c r="E46" s="537"/>
      <c r="F46" s="537"/>
      <c r="G46" s="537"/>
      <c r="H46" s="537"/>
      <c r="I46" s="537"/>
      <c r="J46" s="537"/>
      <c r="K46" s="537"/>
      <c r="L46" s="537"/>
      <c r="M46" s="537"/>
      <c r="N46" s="537"/>
      <c r="O46" s="537"/>
      <c r="P46" s="537"/>
    </row>
    <row r="47" spans="1:34">
      <c r="A47" s="508" t="s">
        <v>1185</v>
      </c>
      <c r="C47" s="537"/>
      <c r="D47" s="537"/>
      <c r="E47" s="537"/>
      <c r="F47" s="537"/>
      <c r="G47" s="537"/>
      <c r="H47" s="537"/>
      <c r="I47" s="537"/>
      <c r="J47" s="537"/>
      <c r="K47" s="537"/>
      <c r="L47" s="537"/>
      <c r="M47" s="537"/>
      <c r="N47" s="537"/>
      <c r="O47" s="537"/>
      <c r="P47" s="537"/>
    </row>
    <row r="48" spans="1:34">
      <c r="A48" s="508" t="s">
        <v>1186</v>
      </c>
      <c r="C48" s="537"/>
      <c r="D48" s="537"/>
      <c r="E48" s="537"/>
      <c r="F48" s="537"/>
      <c r="G48" s="537"/>
      <c r="H48" s="537"/>
      <c r="I48" s="537"/>
      <c r="J48" s="537"/>
      <c r="K48" s="537"/>
      <c r="L48" s="537"/>
      <c r="M48" s="537"/>
      <c r="N48" s="537"/>
      <c r="O48" s="537"/>
      <c r="P48" s="537"/>
    </row>
    <row r="49" spans="1:16">
      <c r="A49" s="508" t="s">
        <v>1187</v>
      </c>
      <c r="C49" s="492" t="s">
        <v>954</v>
      </c>
      <c r="D49" s="493" t="s">
        <v>955</v>
      </c>
      <c r="E49" s="531"/>
      <c r="F49" s="492" t="s">
        <v>954</v>
      </c>
      <c r="G49" s="492" t="s">
        <v>1145</v>
      </c>
      <c r="H49" s="493" t="s">
        <v>955</v>
      </c>
      <c r="I49" s="537"/>
      <c r="J49" s="537"/>
      <c r="K49" s="537"/>
      <c r="L49" s="537"/>
      <c r="M49" s="537"/>
      <c r="N49" s="537"/>
      <c r="O49" s="537"/>
      <c r="P49" s="537"/>
    </row>
    <row r="50" spans="1:16">
      <c r="A50" s="508" t="s">
        <v>1188</v>
      </c>
      <c r="C50" s="592" t="s">
        <v>958</v>
      </c>
      <c r="D50" s="606">
        <v>50</v>
      </c>
      <c r="E50" s="531"/>
      <c r="F50" s="592" t="s">
        <v>958</v>
      </c>
      <c r="G50" s="592" t="s">
        <v>1147</v>
      </c>
      <c r="H50" s="606">
        <v>50</v>
      </c>
      <c r="I50" s="537"/>
      <c r="J50" s="537"/>
      <c r="K50" s="537"/>
      <c r="L50" s="537"/>
      <c r="M50" s="537"/>
      <c r="N50" s="537"/>
      <c r="O50" s="537"/>
      <c r="P50" s="537"/>
    </row>
    <row r="51" spans="1:16">
      <c r="A51" s="508" t="s">
        <v>1189</v>
      </c>
      <c r="C51" s="592" t="s">
        <v>961</v>
      </c>
      <c r="D51" s="606">
        <v>20</v>
      </c>
      <c r="E51" s="531"/>
      <c r="F51" s="592" t="s">
        <v>961</v>
      </c>
      <c r="G51" s="592" t="s">
        <v>1148</v>
      </c>
      <c r="H51" s="606">
        <v>20</v>
      </c>
      <c r="I51" s="537"/>
      <c r="J51" s="537"/>
      <c r="K51" s="537"/>
      <c r="L51" s="537"/>
      <c r="M51" s="537"/>
      <c r="N51" s="537"/>
      <c r="O51" s="537"/>
      <c r="P51" s="537"/>
    </row>
    <row r="52" spans="1:16">
      <c r="A52" s="508" t="s">
        <v>1190</v>
      </c>
      <c r="C52" s="592" t="s">
        <v>964</v>
      </c>
      <c r="D52" s="606">
        <v>60</v>
      </c>
      <c r="E52" s="531"/>
      <c r="F52" s="592" t="s">
        <v>964</v>
      </c>
      <c r="G52" s="592" t="s">
        <v>1149</v>
      </c>
      <c r="H52" s="606">
        <v>60</v>
      </c>
      <c r="I52" s="537"/>
      <c r="J52" s="537"/>
      <c r="K52" s="537"/>
      <c r="L52" s="537"/>
      <c r="M52" s="537"/>
      <c r="N52" s="537"/>
      <c r="O52" s="537"/>
      <c r="P52" s="537"/>
    </row>
    <row r="53" spans="1:16">
      <c r="A53" s="508" t="s">
        <v>950</v>
      </c>
      <c r="C53" s="592" t="s">
        <v>966</v>
      </c>
      <c r="D53" s="606">
        <v>40</v>
      </c>
      <c r="E53" s="531"/>
      <c r="F53" s="592" t="s">
        <v>966</v>
      </c>
      <c r="G53" s="592" t="s">
        <v>1150</v>
      </c>
      <c r="H53" s="606">
        <v>40</v>
      </c>
      <c r="I53" s="537"/>
      <c r="J53" s="537"/>
      <c r="K53" s="537"/>
      <c r="L53" s="537"/>
      <c r="M53" s="537"/>
      <c r="N53" s="537"/>
      <c r="O53" s="537"/>
      <c r="P53" s="537"/>
    </row>
    <row r="54" spans="1:16">
      <c r="A54" s="508" t="s">
        <v>986</v>
      </c>
      <c r="C54" s="592" t="s">
        <v>958</v>
      </c>
      <c r="D54" s="606">
        <v>50</v>
      </c>
      <c r="E54" s="531"/>
      <c r="F54" s="592" t="s">
        <v>958</v>
      </c>
      <c r="G54" s="592" t="s">
        <v>1151</v>
      </c>
      <c r="H54" s="606">
        <v>50</v>
      </c>
      <c r="I54" s="537"/>
      <c r="J54" s="537"/>
      <c r="K54" s="537"/>
      <c r="L54" s="537"/>
      <c r="M54" s="537"/>
      <c r="N54" s="537"/>
      <c r="O54" s="537"/>
      <c r="P54" s="537"/>
    </row>
    <row r="55" spans="1:16">
      <c r="A55" s="508" t="s">
        <v>947</v>
      </c>
      <c r="C55" s="592" t="s">
        <v>961</v>
      </c>
      <c r="D55" s="606">
        <v>20</v>
      </c>
      <c r="E55" s="531"/>
      <c r="F55" s="592" t="s">
        <v>961</v>
      </c>
      <c r="G55" s="592" t="s">
        <v>1152</v>
      </c>
      <c r="H55" s="606">
        <v>20</v>
      </c>
      <c r="I55" s="537"/>
      <c r="J55" s="537"/>
      <c r="K55" s="537"/>
      <c r="L55" s="537"/>
      <c r="M55" s="537"/>
      <c r="N55" s="537"/>
      <c r="O55" s="537"/>
      <c r="P55" s="537"/>
    </row>
    <row r="56" spans="1:16">
      <c r="C56" s="592" t="s">
        <v>964</v>
      </c>
      <c r="D56" s="606">
        <v>60</v>
      </c>
      <c r="E56" s="531"/>
      <c r="F56" s="592" t="s">
        <v>964</v>
      </c>
      <c r="G56" s="592" t="s">
        <v>1153</v>
      </c>
      <c r="H56" s="606">
        <v>60</v>
      </c>
      <c r="I56" s="537"/>
      <c r="J56" s="537"/>
      <c r="K56" s="537"/>
      <c r="L56" s="537"/>
      <c r="M56" s="537"/>
      <c r="N56" s="537"/>
      <c r="O56" s="537"/>
      <c r="P56" s="537"/>
    </row>
    <row r="57" spans="1:16">
      <c r="C57" s="592" t="s">
        <v>966</v>
      </c>
      <c r="D57" s="606">
        <v>40</v>
      </c>
      <c r="E57" s="531"/>
      <c r="F57" s="592" t="s">
        <v>966</v>
      </c>
      <c r="G57" s="592" t="s">
        <v>1154</v>
      </c>
      <c r="H57" s="606">
        <v>40</v>
      </c>
      <c r="I57" s="537"/>
      <c r="J57" s="537"/>
      <c r="K57" s="537"/>
      <c r="L57" s="537"/>
      <c r="M57" s="537"/>
      <c r="N57" s="537"/>
      <c r="O57" s="537"/>
      <c r="P57" s="537"/>
    </row>
    <row r="58" spans="1:16">
      <c r="C58" s="592" t="s">
        <v>958</v>
      </c>
      <c r="D58" s="606">
        <v>50</v>
      </c>
      <c r="E58" s="531"/>
      <c r="F58" s="592" t="s">
        <v>958</v>
      </c>
      <c r="G58" s="592" t="s">
        <v>1151</v>
      </c>
      <c r="H58" s="606">
        <v>50</v>
      </c>
      <c r="I58" s="537"/>
      <c r="J58" s="537"/>
      <c r="K58" s="537"/>
      <c r="L58" s="537"/>
      <c r="M58" s="537"/>
      <c r="N58" s="537"/>
      <c r="O58" s="537"/>
      <c r="P58" s="537"/>
    </row>
    <row r="59" spans="1:16">
      <c r="C59" s="592" t="s">
        <v>961</v>
      </c>
      <c r="D59" s="606">
        <v>20</v>
      </c>
      <c r="E59" s="531"/>
      <c r="F59" s="592" t="s">
        <v>961</v>
      </c>
      <c r="G59" s="592" t="s">
        <v>1152</v>
      </c>
      <c r="H59" s="606">
        <v>20</v>
      </c>
      <c r="I59" s="537"/>
      <c r="J59" s="537"/>
      <c r="K59" s="537"/>
      <c r="L59" s="537"/>
      <c r="M59" s="537"/>
      <c r="N59" s="537"/>
      <c r="O59" s="537"/>
      <c r="P59" s="537"/>
    </row>
    <row r="60" spans="1:16">
      <c r="C60" s="592" t="s">
        <v>964</v>
      </c>
      <c r="D60" s="606">
        <v>60</v>
      </c>
      <c r="E60" s="531"/>
      <c r="F60" s="592" t="s">
        <v>964</v>
      </c>
      <c r="G60" s="592" t="s">
        <v>1149</v>
      </c>
      <c r="H60" s="606">
        <v>60</v>
      </c>
      <c r="I60" s="537"/>
      <c r="J60" s="537"/>
      <c r="K60" s="537"/>
      <c r="L60" s="537"/>
      <c r="M60" s="537"/>
      <c r="N60" s="537"/>
      <c r="O60" s="537"/>
      <c r="P60" s="537"/>
    </row>
    <row r="61" spans="1:16">
      <c r="C61" s="592" t="s">
        <v>966</v>
      </c>
      <c r="D61" s="606">
        <v>40</v>
      </c>
      <c r="E61" s="531"/>
      <c r="F61" s="592" t="s">
        <v>966</v>
      </c>
      <c r="G61" s="592" t="s">
        <v>1154</v>
      </c>
      <c r="H61" s="606">
        <v>40</v>
      </c>
      <c r="I61" s="537"/>
      <c r="J61" s="537"/>
      <c r="K61" s="537"/>
      <c r="L61" s="537"/>
      <c r="M61" s="537"/>
      <c r="N61" s="537"/>
      <c r="O61" s="537"/>
      <c r="P61" s="537"/>
    </row>
    <row r="62" spans="1:16">
      <c r="C62" s="488"/>
      <c r="D62" s="488"/>
      <c r="E62" s="488"/>
      <c r="F62" s="488"/>
      <c r="G62" s="488"/>
      <c r="H62" s="488"/>
      <c r="I62" s="537"/>
      <c r="J62" s="537"/>
      <c r="K62" s="537"/>
      <c r="L62" s="537"/>
      <c r="M62" s="537"/>
      <c r="N62" s="537"/>
      <c r="O62" s="537"/>
      <c r="P62" s="537"/>
    </row>
    <row r="63" spans="1:16" ht="15.75" thickBot="1">
      <c r="C63" s="537" t="s">
        <v>954</v>
      </c>
      <c r="D63" s="585" t="s">
        <v>615</v>
      </c>
      <c r="E63" s="531"/>
      <c r="F63" s="537" t="s">
        <v>954</v>
      </c>
      <c r="G63" s="537" t="s">
        <v>1145</v>
      </c>
      <c r="H63" s="585" t="s">
        <v>616</v>
      </c>
      <c r="I63" s="537"/>
      <c r="J63" s="537"/>
      <c r="K63" s="537"/>
      <c r="L63" s="537"/>
      <c r="M63" s="537"/>
      <c r="N63" s="537"/>
      <c r="O63" s="537"/>
      <c r="P63" s="537"/>
    </row>
    <row r="64" spans="1:16" ht="16.5" thickTop="1" thickBot="1">
      <c r="C64" s="599" t="s">
        <v>958</v>
      </c>
      <c r="D64" s="600">
        <f>COUNTIF(C50:C61,C64)</f>
        <v>3</v>
      </c>
      <c r="E64" s="531"/>
      <c r="F64" s="599" t="s">
        <v>961</v>
      </c>
      <c r="G64" s="599" t="s">
        <v>1148</v>
      </c>
      <c r="H64" s="588">
        <f>COUNTIFS(F50:F61,F64,G50:G61,G64)</f>
        <v>1</v>
      </c>
      <c r="I64" s="537"/>
      <c r="J64" s="537"/>
      <c r="K64" s="537"/>
      <c r="L64" s="537"/>
      <c r="M64" s="537"/>
      <c r="N64" s="537"/>
      <c r="O64" s="537"/>
      <c r="P64" s="537"/>
    </row>
    <row r="65" spans="3:16" ht="15.75" thickTop="1">
      <c r="C65" s="537"/>
      <c r="D65" s="537"/>
      <c r="E65" s="531"/>
      <c r="F65" s="537"/>
      <c r="G65" s="537"/>
      <c r="H65" s="537"/>
      <c r="I65" s="537"/>
      <c r="J65" s="537"/>
      <c r="K65" s="537"/>
      <c r="L65" s="537"/>
      <c r="M65" s="537"/>
      <c r="N65" s="537"/>
      <c r="O65" s="537"/>
      <c r="P65" s="537"/>
    </row>
    <row r="66" spans="3:16">
      <c r="C66" s="602"/>
      <c r="D66" s="602"/>
      <c r="E66" s="602"/>
      <c r="F66" s="602"/>
      <c r="G66" s="602"/>
      <c r="H66" s="602"/>
      <c r="I66" s="537"/>
      <c r="J66" s="537"/>
      <c r="K66" s="537"/>
      <c r="L66" s="537"/>
      <c r="M66" s="537"/>
      <c r="N66" s="537"/>
      <c r="O66" s="537"/>
      <c r="P66" s="537"/>
    </row>
    <row r="67" spans="3:16">
      <c r="C67" s="602"/>
      <c r="D67" s="602"/>
      <c r="E67" s="602"/>
      <c r="F67" s="602"/>
      <c r="G67" s="602"/>
      <c r="H67" s="602"/>
      <c r="I67" s="537"/>
      <c r="J67" s="537"/>
      <c r="K67" s="537"/>
      <c r="L67" s="537"/>
      <c r="M67" s="537"/>
      <c r="N67" s="537"/>
      <c r="O67" s="537"/>
      <c r="P67" s="537"/>
    </row>
    <row r="68" spans="3:16">
      <c r="C68" s="602"/>
      <c r="D68" s="602"/>
      <c r="E68" s="602"/>
      <c r="F68" s="602"/>
      <c r="G68" s="602"/>
      <c r="H68" s="602"/>
      <c r="I68" s="537"/>
      <c r="J68" s="537"/>
      <c r="K68" s="537"/>
      <c r="L68" s="537"/>
      <c r="M68" s="537"/>
      <c r="N68" s="537"/>
      <c r="O68" s="537"/>
      <c r="P68" s="537"/>
    </row>
    <row r="69" spans="3:16">
      <c r="C69" s="602"/>
      <c r="D69" s="602"/>
      <c r="E69" s="602"/>
      <c r="F69" s="602"/>
      <c r="G69" s="602"/>
      <c r="H69" s="602"/>
      <c r="I69" s="537"/>
      <c r="J69" s="537"/>
      <c r="K69" s="537"/>
      <c r="L69" s="537"/>
      <c r="M69" s="537"/>
      <c r="N69" s="537"/>
      <c r="O69" s="537"/>
      <c r="P69" s="537"/>
    </row>
    <row r="70" spans="3:16">
      <c r="C70" s="602"/>
      <c r="D70" s="602"/>
      <c r="E70" s="602"/>
      <c r="F70" s="602"/>
      <c r="G70" s="602"/>
      <c r="H70" s="602"/>
      <c r="I70" s="537"/>
      <c r="J70" s="537"/>
      <c r="K70" s="537"/>
      <c r="L70" s="537"/>
      <c r="M70" s="537"/>
      <c r="N70" s="537"/>
      <c r="O70" s="537"/>
      <c r="P70" s="537"/>
    </row>
    <row r="71" spans="3:16">
      <c r="C71" s="602"/>
      <c r="D71" s="602"/>
      <c r="E71" s="602"/>
      <c r="F71" s="602"/>
      <c r="G71" s="602"/>
      <c r="H71" s="602"/>
      <c r="I71" s="537"/>
      <c r="J71" s="537"/>
      <c r="K71" s="537"/>
      <c r="L71" s="537"/>
      <c r="M71" s="537"/>
      <c r="N71" s="537"/>
      <c r="O71" s="537"/>
      <c r="P71" s="537"/>
    </row>
    <row r="72" spans="3:16">
      <c r="C72" s="602"/>
      <c r="D72" s="602"/>
      <c r="E72" s="602"/>
      <c r="F72" s="602"/>
      <c r="G72" s="602"/>
      <c r="H72" s="602"/>
      <c r="I72" s="537"/>
      <c r="J72" s="537"/>
      <c r="K72" s="537"/>
      <c r="L72" s="537"/>
      <c r="M72" s="537"/>
      <c r="N72" s="537"/>
      <c r="O72" s="537"/>
      <c r="P72" s="537"/>
    </row>
    <row r="73" spans="3:16">
      <c r="C73" s="602"/>
      <c r="D73" s="602"/>
      <c r="E73" s="602"/>
      <c r="F73" s="602"/>
      <c r="G73" s="602"/>
      <c r="H73" s="602"/>
      <c r="I73" s="537"/>
      <c r="J73" s="537"/>
      <c r="K73" s="537"/>
      <c r="L73" s="537"/>
      <c r="M73" s="537"/>
      <c r="N73" s="537"/>
      <c r="O73" s="537"/>
      <c r="P73" s="537"/>
    </row>
    <row r="74" spans="3:16">
      <c r="C74" s="602"/>
      <c r="D74" s="602"/>
      <c r="E74" s="602"/>
      <c r="F74" s="602"/>
      <c r="G74" s="602"/>
      <c r="H74" s="602"/>
      <c r="I74" s="537"/>
      <c r="J74" s="537"/>
      <c r="K74" s="537"/>
      <c r="L74" s="537"/>
      <c r="M74" s="537"/>
      <c r="N74" s="537"/>
      <c r="O74" s="537"/>
      <c r="P74" s="537"/>
    </row>
    <row r="75" spans="3:16">
      <c r="C75" s="602"/>
      <c r="D75" s="602"/>
      <c r="E75" s="602"/>
      <c r="F75" s="602"/>
      <c r="G75" s="602"/>
      <c r="H75" s="602"/>
      <c r="I75" s="537"/>
      <c r="J75" s="537"/>
      <c r="K75" s="537"/>
      <c r="L75" s="537"/>
      <c r="M75" s="537"/>
      <c r="N75" s="537"/>
      <c r="O75" s="537"/>
      <c r="P75" s="537"/>
    </row>
    <row r="76" spans="3:16">
      <c r="C76" s="602"/>
      <c r="D76" s="602"/>
      <c r="E76" s="602"/>
      <c r="F76" s="602"/>
      <c r="G76" s="602"/>
      <c r="H76" s="602"/>
      <c r="I76" s="537"/>
      <c r="J76" s="537"/>
      <c r="K76" s="537"/>
      <c r="L76" s="537"/>
      <c r="M76" s="537"/>
      <c r="N76" s="537"/>
      <c r="O76" s="537"/>
      <c r="P76" s="537"/>
    </row>
    <row r="77" spans="3:16">
      <c r="C77" s="602"/>
      <c r="D77" s="602"/>
      <c r="E77" s="602"/>
      <c r="F77" s="602"/>
      <c r="G77" s="602"/>
      <c r="H77" s="602"/>
      <c r="I77" s="537"/>
      <c r="J77" s="537"/>
      <c r="K77" s="537"/>
      <c r="L77" s="537"/>
      <c r="M77" s="537"/>
      <c r="N77" s="537"/>
      <c r="O77" s="537"/>
      <c r="P77" s="537"/>
    </row>
    <row r="78" spans="3:16">
      <c r="C78" s="602"/>
      <c r="D78" s="602"/>
      <c r="E78" s="602"/>
      <c r="F78" s="602"/>
      <c r="G78" s="602"/>
      <c r="H78" s="602"/>
      <c r="I78" s="537"/>
      <c r="J78" s="537"/>
      <c r="K78" s="537"/>
      <c r="L78" s="537"/>
      <c r="M78" s="537"/>
      <c r="N78" s="537"/>
      <c r="O78" s="537"/>
      <c r="P78" s="537"/>
    </row>
    <row r="79" spans="3:16">
      <c r="C79" s="602"/>
      <c r="D79" s="602"/>
      <c r="E79" s="602"/>
      <c r="F79" s="602"/>
      <c r="G79" s="602"/>
      <c r="H79" s="602"/>
      <c r="I79" s="537"/>
      <c r="J79" s="537"/>
      <c r="K79" s="537"/>
      <c r="L79" s="537"/>
      <c r="M79" s="537"/>
      <c r="N79" s="537"/>
      <c r="O79" s="537"/>
      <c r="P79" s="537"/>
    </row>
    <row r="80" spans="3:16">
      <c r="C80" s="602"/>
      <c r="D80" s="602"/>
      <c r="E80" s="602"/>
      <c r="F80" s="602"/>
      <c r="G80" s="602"/>
      <c r="H80" s="602"/>
      <c r="I80" s="537"/>
      <c r="J80" s="537"/>
      <c r="K80" s="537"/>
      <c r="L80" s="537"/>
      <c r="M80" s="537"/>
      <c r="N80" s="537"/>
      <c r="O80" s="537"/>
      <c r="P80" s="537"/>
    </row>
    <row r="81" spans="3:16">
      <c r="C81" s="602"/>
      <c r="D81" s="602"/>
      <c r="E81" s="602"/>
      <c r="F81" s="602"/>
      <c r="G81" s="602"/>
      <c r="H81" s="602"/>
      <c r="I81" s="537"/>
      <c r="J81" s="537"/>
      <c r="K81" s="537"/>
      <c r="L81" s="537"/>
      <c r="M81" s="537"/>
      <c r="N81" s="537"/>
      <c r="O81" s="537"/>
      <c r="P81" s="537"/>
    </row>
    <row r="82" spans="3:16">
      <c r="F82" s="537"/>
      <c r="G82" s="537"/>
      <c r="H82" s="537"/>
      <c r="I82" s="537"/>
      <c r="J82" s="537"/>
      <c r="K82" s="537"/>
      <c r="L82" s="537"/>
      <c r="M82" s="537"/>
      <c r="N82" s="537"/>
      <c r="O82" s="537"/>
      <c r="P82" s="537"/>
    </row>
    <row r="83" spans="3:16">
      <c r="F83" s="537"/>
      <c r="G83" s="537"/>
      <c r="H83" s="537"/>
      <c r="I83" s="537"/>
      <c r="J83" s="537"/>
      <c r="K83" s="537"/>
      <c r="L83" s="537"/>
      <c r="M83" s="537"/>
      <c r="N83" s="537"/>
      <c r="O83" s="537"/>
      <c r="P83" s="537"/>
    </row>
    <row r="84" spans="3:16">
      <c r="F84" s="537"/>
      <c r="G84" s="537"/>
      <c r="H84" s="537"/>
      <c r="I84" s="537"/>
      <c r="J84" s="537"/>
      <c r="K84" s="537"/>
      <c r="L84" s="537"/>
      <c r="M84" s="537"/>
      <c r="N84" s="537"/>
      <c r="O84" s="537"/>
      <c r="P84" s="537"/>
    </row>
    <row r="85" spans="3:16">
      <c r="F85" s="537"/>
      <c r="G85" s="537"/>
      <c r="H85" s="537"/>
      <c r="I85" s="537"/>
      <c r="J85" s="537"/>
      <c r="K85" s="537"/>
      <c r="L85" s="537"/>
      <c r="M85" s="537"/>
      <c r="N85" s="537"/>
      <c r="O85" s="537"/>
      <c r="P85" s="537"/>
    </row>
    <row r="86" spans="3:16">
      <c r="F86" s="537"/>
      <c r="G86" s="537"/>
      <c r="H86" s="537"/>
      <c r="I86" s="537"/>
      <c r="J86" s="537"/>
      <c r="K86" s="537"/>
      <c r="L86" s="537"/>
      <c r="M86" s="537"/>
      <c r="N86" s="537"/>
      <c r="O86" s="537"/>
      <c r="P86" s="537"/>
    </row>
    <row r="87" spans="3:16">
      <c r="F87" s="537"/>
      <c r="G87" s="537"/>
      <c r="H87" s="537"/>
      <c r="I87" s="537"/>
      <c r="J87" s="537"/>
      <c r="K87" s="537"/>
      <c r="L87" s="537"/>
      <c r="M87" s="537"/>
      <c r="N87" s="537"/>
      <c r="O87" s="537"/>
      <c r="P87" s="537"/>
    </row>
    <row r="88" spans="3:16">
      <c r="F88" s="537"/>
      <c r="G88" s="537"/>
      <c r="H88" s="537"/>
      <c r="I88" s="537"/>
      <c r="J88" s="537"/>
      <c r="K88" s="537"/>
      <c r="L88" s="537"/>
      <c r="M88" s="537"/>
      <c r="N88" s="537"/>
      <c r="O88" s="537"/>
      <c r="P88" s="537"/>
    </row>
    <row r="89" spans="3:16">
      <c r="F89" s="537"/>
      <c r="G89" s="537"/>
      <c r="H89" s="537"/>
      <c r="I89" s="537"/>
      <c r="J89" s="537"/>
      <c r="K89" s="537"/>
      <c r="L89" s="537"/>
      <c r="M89" s="537"/>
      <c r="N89" s="537"/>
      <c r="O89" s="537"/>
      <c r="P89" s="537"/>
    </row>
    <row r="90" spans="3:16" ht="15" customHeight="1">
      <c r="J90" s="537"/>
      <c r="K90" s="537"/>
      <c r="N90" s="537"/>
    </row>
    <row r="91" spans="3:16" ht="15" customHeight="1">
      <c r="C91" s="492" t="s">
        <v>954</v>
      </c>
      <c r="D91" s="492" t="s">
        <v>1145</v>
      </c>
      <c r="E91" s="493" t="s">
        <v>955</v>
      </c>
      <c r="J91" s="537"/>
      <c r="K91" s="537"/>
      <c r="N91" s="537"/>
    </row>
    <row r="92" spans="3:16" ht="15" customHeight="1">
      <c r="C92" s="592" t="s">
        <v>958</v>
      </c>
      <c r="D92" s="592" t="s">
        <v>1147</v>
      </c>
      <c r="E92" s="606">
        <v>50</v>
      </c>
    </row>
    <row r="93" spans="3:16" ht="15" customHeight="1">
      <c r="C93" s="592" t="s">
        <v>961</v>
      </c>
      <c r="D93" s="592" t="s">
        <v>1148</v>
      </c>
      <c r="E93" s="606">
        <v>20</v>
      </c>
    </row>
    <row r="94" spans="3:16" ht="15" customHeight="1">
      <c r="C94" s="592" t="s">
        <v>964</v>
      </c>
      <c r="D94" s="592" t="s">
        <v>1149</v>
      </c>
      <c r="E94" s="606">
        <v>60</v>
      </c>
      <c r="H94" s="537"/>
      <c r="I94" s="537"/>
      <c r="J94" s="537"/>
      <c r="K94" s="537"/>
    </row>
    <row r="95" spans="3:16" ht="15" customHeight="1">
      <c r="C95" s="592" t="s">
        <v>966</v>
      </c>
      <c r="D95" s="592" t="s">
        <v>1150</v>
      </c>
      <c r="E95" s="606">
        <v>40</v>
      </c>
      <c r="H95" s="537"/>
      <c r="I95" s="537"/>
      <c r="J95" s="537"/>
      <c r="K95" s="537"/>
    </row>
    <row r="96" spans="3:16" ht="15" customHeight="1">
      <c r="C96" s="592" t="s">
        <v>958</v>
      </c>
      <c r="D96" s="592" t="s">
        <v>1151</v>
      </c>
      <c r="E96" s="606">
        <v>50</v>
      </c>
    </row>
    <row r="97" spans="3:7">
      <c r="C97" s="592" t="s">
        <v>961</v>
      </c>
      <c r="D97" s="592" t="s">
        <v>1152</v>
      </c>
      <c r="E97" s="606">
        <v>20</v>
      </c>
    </row>
    <row r="98" spans="3:7">
      <c r="C98" s="592" t="s">
        <v>964</v>
      </c>
      <c r="D98" s="592" t="s">
        <v>1153</v>
      </c>
      <c r="E98" s="606">
        <v>60</v>
      </c>
    </row>
    <row r="99" spans="3:7">
      <c r="C99" s="592" t="s">
        <v>966</v>
      </c>
      <c r="D99" s="592" t="s">
        <v>1154</v>
      </c>
      <c r="E99" s="606">
        <v>40</v>
      </c>
    </row>
    <row r="100" spans="3:7">
      <c r="C100" s="592" t="s">
        <v>958</v>
      </c>
      <c r="D100" s="592" t="s">
        <v>1151</v>
      </c>
      <c r="E100" s="606">
        <v>50</v>
      </c>
    </row>
    <row r="101" spans="3:7">
      <c r="C101" s="592" t="s">
        <v>961</v>
      </c>
      <c r="D101" s="592" t="s">
        <v>1152</v>
      </c>
      <c r="E101" s="606">
        <v>20</v>
      </c>
    </row>
    <row r="102" spans="3:7" ht="15" customHeight="1">
      <c r="C102" s="592" t="s">
        <v>964</v>
      </c>
      <c r="D102" s="592" t="s">
        <v>1149</v>
      </c>
      <c r="E102" s="606">
        <v>60</v>
      </c>
      <c r="F102" s="545"/>
      <c r="G102" s="545"/>
    </row>
    <row r="103" spans="3:7" ht="15" customHeight="1">
      <c r="C103" s="592" t="s">
        <v>966</v>
      </c>
      <c r="D103" s="592" t="s">
        <v>1154</v>
      </c>
      <c r="E103" s="606">
        <v>40</v>
      </c>
      <c r="F103" s="545"/>
      <c r="G103" s="545"/>
    </row>
    <row r="104" spans="3:7" ht="15" customHeight="1">
      <c r="C104" s="537"/>
      <c r="D104" s="537"/>
      <c r="E104" s="531"/>
    </row>
    <row r="105" spans="3:7" ht="15" customHeight="1" thickBot="1">
      <c r="C105" s="537" t="s">
        <v>954</v>
      </c>
      <c r="D105" s="537" t="s">
        <v>1145</v>
      </c>
      <c r="E105" s="585" t="s">
        <v>1191</v>
      </c>
    </row>
    <row r="106" spans="3:7" ht="15" customHeight="1" thickTop="1" thickBot="1">
      <c r="C106" s="599" t="s">
        <v>966</v>
      </c>
      <c r="D106" s="599" t="s">
        <v>1154</v>
      </c>
      <c r="E106" s="588">
        <f>SUMIFS(E92:E103,C92:C103,C106,D92:D103,D106)</f>
        <v>80</v>
      </c>
    </row>
    <row r="107" spans="3:7" ht="15" customHeight="1" thickTop="1"/>
    <row r="114" spans="3:10" ht="16.5">
      <c r="J114" s="607"/>
    </row>
    <row r="117" spans="3:10">
      <c r="C117" s="562" t="s">
        <v>971</v>
      </c>
      <c r="D117" s="562" t="s">
        <v>955</v>
      </c>
    </row>
    <row r="118" spans="3:10">
      <c r="C118" s="608" t="s">
        <v>973</v>
      </c>
      <c r="D118" s="608">
        <v>50</v>
      </c>
    </row>
    <row r="119" spans="3:10">
      <c r="C119" s="608" t="s">
        <v>975</v>
      </c>
      <c r="D119" s="608">
        <v>100</v>
      </c>
    </row>
    <row r="120" spans="3:10">
      <c r="C120" s="608" t="s">
        <v>977</v>
      </c>
      <c r="D120" s="608">
        <v>40</v>
      </c>
    </row>
    <row r="121" spans="3:10">
      <c r="C121" s="608" t="s">
        <v>979</v>
      </c>
      <c r="D121" s="608">
        <v>50</v>
      </c>
    </row>
    <row r="122" spans="3:10" ht="15.75" thickBot="1">
      <c r="C122" s="608" t="s">
        <v>1011</v>
      </c>
      <c r="D122" s="608">
        <v>20</v>
      </c>
    </row>
    <row r="123" spans="3:10" ht="16.5" thickTop="1" thickBot="1">
      <c r="C123" s="609"/>
      <c r="D123" s="523">
        <f>SUMIF(D118:D122,"&gt;50")</f>
        <v>100</v>
      </c>
    </row>
    <row r="124" spans="3:10" ht="15.75" thickTop="1"/>
  </sheetData>
  <dataValidations count="3">
    <dataValidation type="list" allowBlank="1" showInputMessage="1" showErrorMessage="1" sqref="F17 C17 C64 F64 C106" xr:uid="{134F2A97-304C-4529-A566-972C83531784}">
      <formula1>lst_Fruits</formula1>
    </dataValidation>
    <dataValidation type="list" allowBlank="1" showInputMessage="1" showErrorMessage="1" sqref="G17 G34 D106 G64 G81" xr:uid="{4E23C5BC-F1F5-4768-8A51-4C6E339C0535}">
      <formula1>INDIRECT(C17)</formula1>
    </dataValidation>
    <dataValidation type="list" allowBlank="1" showInputMessage="1" showErrorMessage="1" sqref="C81 C34 F81 F34" xr:uid="{D354129A-80C3-4D92-BCAA-49B463C965BE}">
      <formula1>lst_Fruit</formula1>
    </dataValidation>
  </dataValidations>
  <pageMargins left="0.7" right="0.7" top="0.75" bottom="0.75" header="0.3" footer="0.3"/>
  <pageSetup paperSize="9" orientation="landscape" r:id="rId1"/>
  <drawing r:id="rId2"/>
  <tableParts count="5">
    <tablePart r:id="rId3"/>
    <tablePart r:id="rId4"/>
    <tablePart r:id="rId5"/>
    <tablePart r:id="rId6"/>
    <tablePart r:id="rId7"/>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52E91-E95F-4B3B-9247-C04A8FEC1AEC}">
  <dimension ref="A1:D14"/>
  <sheetViews>
    <sheetView showGridLines="0" workbookViewId="0"/>
  </sheetViews>
  <sheetFormatPr baseColWidth="10" defaultColWidth="9.140625" defaultRowHeight="15"/>
  <cols>
    <col min="1" max="1" width="13" style="505" customWidth="1"/>
    <col min="2" max="2" width="82.85546875" style="505" customWidth="1"/>
    <col min="3" max="4" width="13.140625" style="505" customWidth="1"/>
    <col min="5" max="16384" width="9.140625" style="505"/>
  </cols>
  <sheetData>
    <row r="1" spans="1:4" ht="60" customHeight="1">
      <c r="A1" s="487" t="s">
        <v>1192</v>
      </c>
      <c r="C1" s="489"/>
      <c r="D1" s="551"/>
    </row>
    <row r="2" spans="1:4">
      <c r="A2" s="487" t="s">
        <v>1193</v>
      </c>
    </row>
    <row r="3" spans="1:4" ht="15" customHeight="1">
      <c r="A3" s="501" t="s">
        <v>1194</v>
      </c>
    </row>
    <row r="4" spans="1:4" ht="15" customHeight="1">
      <c r="A4" s="501" t="s">
        <v>1195</v>
      </c>
      <c r="C4" s="583" t="s">
        <v>954</v>
      </c>
      <c r="D4" s="584" t="s">
        <v>955</v>
      </c>
    </row>
    <row r="5" spans="1:4" ht="15" customHeight="1">
      <c r="A5" s="501" t="s">
        <v>1196</v>
      </c>
      <c r="C5" s="592" t="s">
        <v>958</v>
      </c>
      <c r="D5" s="606">
        <v>50</v>
      </c>
    </row>
    <row r="6" spans="1:4">
      <c r="A6" s="487" t="s">
        <v>1197</v>
      </c>
      <c r="C6" s="592" t="s">
        <v>961</v>
      </c>
      <c r="D6" s="606">
        <v>20</v>
      </c>
    </row>
    <row r="7" spans="1:4" ht="15" customHeight="1">
      <c r="A7" s="501" t="s">
        <v>1198</v>
      </c>
      <c r="C7" s="592" t="s">
        <v>964</v>
      </c>
      <c r="D7" s="606">
        <v>60</v>
      </c>
    </row>
    <row r="8" spans="1:4" ht="15" customHeight="1">
      <c r="A8" s="487" t="s">
        <v>946</v>
      </c>
      <c r="C8" s="592" t="s">
        <v>966</v>
      </c>
      <c r="D8" s="606">
        <v>40</v>
      </c>
    </row>
    <row r="9" spans="1:4" ht="15" customHeight="1" thickBot="1">
      <c r="A9" s="487" t="s">
        <v>947</v>
      </c>
      <c r="C9" s="537"/>
      <c r="D9" s="537"/>
    </row>
    <row r="10" spans="1:4" ht="16.5" thickTop="1" thickBot="1">
      <c r="A10" s="487" t="s">
        <v>948</v>
      </c>
      <c r="C10" s="587" t="s">
        <v>958</v>
      </c>
      <c r="D10" s="588">
        <f>VLOOKUP(C10,C5:D8,2,FALSE)</f>
        <v>50</v>
      </c>
    </row>
    <row r="11" spans="1:4" ht="15.75" thickTop="1">
      <c r="A11" s="487" t="s">
        <v>1199</v>
      </c>
    </row>
    <row r="12" spans="1:4">
      <c r="A12" s="487" t="s">
        <v>1200</v>
      </c>
    </row>
    <row r="13" spans="1:4">
      <c r="A13" s="487" t="s">
        <v>1201</v>
      </c>
    </row>
    <row r="14" spans="1:4">
      <c r="A14" s="487" t="s">
        <v>950</v>
      </c>
    </row>
  </sheetData>
  <dataValidations count="1">
    <dataValidation type="list" allowBlank="1" showInputMessage="1" showErrorMessage="1" sqref="C10" xr:uid="{0C55D28E-C896-4581-A65F-BDF9119415E1}">
      <formula1>$C$5:$C$8</formula1>
    </dataValidation>
  </dataValidations>
  <pageMargins left="0.7" right="0.7" top="0.75" bottom="0.75" header="0.3" footer="0.3"/>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8CF07-0CE6-4A8A-937F-2ABD86AFD242}">
  <dimension ref="A1:D37"/>
  <sheetViews>
    <sheetView showGridLines="0" topLeftCell="A31" zoomScaleNormal="100" workbookViewId="0">
      <selection activeCell="D49" sqref="D49"/>
    </sheetView>
  </sheetViews>
  <sheetFormatPr baseColWidth="10" defaultColWidth="9.140625" defaultRowHeight="15"/>
  <cols>
    <col min="1" max="1" width="13" style="505" customWidth="1"/>
    <col min="2" max="2" width="82.85546875" style="505" customWidth="1"/>
    <col min="3" max="4" width="13.28515625" style="505" customWidth="1"/>
    <col min="5" max="16384" width="9.140625" style="505"/>
  </cols>
  <sheetData>
    <row r="1" spans="1:4" ht="60" customHeight="1">
      <c r="A1" s="487" t="s">
        <v>1202</v>
      </c>
      <c r="C1" s="489"/>
      <c r="D1" s="610"/>
    </row>
    <row r="2" spans="1:4" ht="15" customHeight="1">
      <c r="A2" s="487" t="s">
        <v>1203</v>
      </c>
      <c r="C2" s="611"/>
      <c r="D2" s="611"/>
    </row>
    <row r="3" spans="1:4">
      <c r="A3" s="487" t="s">
        <v>1204</v>
      </c>
      <c r="C3" s="583" t="s">
        <v>954</v>
      </c>
      <c r="D3" s="584" t="s">
        <v>955</v>
      </c>
    </row>
    <row r="4" spans="1:4">
      <c r="A4" s="499" t="s">
        <v>1205</v>
      </c>
      <c r="C4" s="534" t="s">
        <v>958</v>
      </c>
      <c r="D4" s="535">
        <v>50</v>
      </c>
    </row>
    <row r="5" spans="1:4">
      <c r="A5" s="487" t="s">
        <v>1206</v>
      </c>
      <c r="C5" s="534" t="s">
        <v>961</v>
      </c>
      <c r="D5" s="535">
        <v>20</v>
      </c>
    </row>
    <row r="6" spans="1:4">
      <c r="A6" s="487" t="s">
        <v>1207</v>
      </c>
      <c r="C6" s="534" t="s">
        <v>964</v>
      </c>
      <c r="D6" s="535">
        <v>60</v>
      </c>
    </row>
    <row r="7" spans="1:4" ht="15" customHeight="1">
      <c r="A7" s="501" t="s">
        <v>1208</v>
      </c>
      <c r="C7" s="534" t="s">
        <v>966</v>
      </c>
      <c r="D7" s="535">
        <v>40</v>
      </c>
    </row>
    <row r="8" spans="1:4" ht="15.75" thickBot="1">
      <c r="A8" s="487" t="s">
        <v>946</v>
      </c>
      <c r="C8" s="537"/>
      <c r="D8" s="537"/>
    </row>
    <row r="9" spans="1:4" ht="16.5" thickTop="1" thickBot="1">
      <c r="A9" s="487" t="s">
        <v>947</v>
      </c>
      <c r="C9" s="587" t="s">
        <v>1106</v>
      </c>
      <c r="D9" s="588" t="e">
        <f>VLOOKUP(C9,C3:D7,2,FALSE)</f>
        <v>#N/A</v>
      </c>
    </row>
    <row r="10" spans="1:4" ht="15.75" thickTop="1">
      <c r="A10" s="487" t="s">
        <v>948</v>
      </c>
    </row>
    <row r="11" spans="1:4">
      <c r="A11" s="487" t="s">
        <v>1209</v>
      </c>
    </row>
    <row r="12" spans="1:4">
      <c r="A12" s="487" t="s">
        <v>1210</v>
      </c>
    </row>
    <row r="13" spans="1:4">
      <c r="A13" s="487" t="s">
        <v>1211</v>
      </c>
    </row>
    <row r="14" spans="1:4">
      <c r="A14" s="487" t="s">
        <v>950</v>
      </c>
    </row>
    <row r="30" spans="3:4">
      <c r="C30" s="583" t="s">
        <v>954</v>
      </c>
      <c r="D30" s="584" t="s">
        <v>955</v>
      </c>
    </row>
    <row r="31" spans="3:4">
      <c r="C31" s="534" t="s">
        <v>958</v>
      </c>
      <c r="D31" s="535">
        <v>50</v>
      </c>
    </row>
    <row r="32" spans="3:4">
      <c r="C32" s="534" t="s">
        <v>961</v>
      </c>
      <c r="D32" s="535">
        <v>20</v>
      </c>
    </row>
    <row r="33" spans="3:4">
      <c r="C33" s="534" t="s">
        <v>964</v>
      </c>
      <c r="D33" s="535">
        <v>60</v>
      </c>
    </row>
    <row r="34" spans="3:4">
      <c r="C34" s="534" t="s">
        <v>966</v>
      </c>
      <c r="D34" s="535">
        <v>40</v>
      </c>
    </row>
    <row r="35" spans="3:4" ht="15.75" thickBot="1"/>
    <row r="36" spans="3:4" ht="16.5" thickTop="1" thickBot="1">
      <c r="C36" s="587" t="s">
        <v>388</v>
      </c>
      <c r="D36" s="588" t="e">
        <f ca="1">sume(D31:D34)</f>
        <v>#NAME?</v>
      </c>
    </row>
    <row r="37" spans="3:4" ht="15.75" thickTop="1"/>
  </sheetData>
  <dataValidations count="1">
    <dataValidation type="list" allowBlank="1" showInputMessage="1" showErrorMessage="1" sqref="C9" xr:uid="{2BE21B28-E190-4793-915E-05D167BF268D}">
      <formula1>$C$4:$C$7</formula1>
    </dataValidation>
  </dataValidation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F1CA0-829C-418D-979A-D7BBB266E075}">
  <dimension ref="A1:I3"/>
  <sheetViews>
    <sheetView workbookViewId="0">
      <selection activeCell="J16" sqref="J16"/>
    </sheetView>
  </sheetViews>
  <sheetFormatPr baseColWidth="10" defaultRowHeight="15"/>
  <sheetData>
    <row r="1" spans="1:9" ht="23.25">
      <c r="A1" s="617" t="str">
        <f>'PAGE DE GARDE'!B16</f>
        <v>CALCULS SIMPLES</v>
      </c>
      <c r="B1" s="617"/>
      <c r="C1" s="617"/>
      <c r="D1" s="617"/>
      <c r="E1" s="617"/>
      <c r="F1" s="617"/>
      <c r="G1" s="617"/>
      <c r="H1" s="617"/>
      <c r="I1" s="617"/>
    </row>
    <row r="3" spans="1:9">
      <c r="A3" t="s">
        <v>586</v>
      </c>
    </row>
  </sheetData>
  <mergeCells count="1">
    <mergeCell ref="A1:I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89</vt:i4>
      </vt:variant>
      <vt:variant>
        <vt:lpstr>Plages nommées</vt:lpstr>
      </vt:variant>
      <vt:variant>
        <vt:i4>15</vt:i4>
      </vt:variant>
    </vt:vector>
  </HeadingPairs>
  <TitlesOfParts>
    <vt:vector size="104" baseType="lpstr">
      <vt:lpstr>PAGE DE GARDE</vt:lpstr>
      <vt:lpstr>PRINCIPE DE BASE</vt:lpstr>
      <vt:lpstr>DEPLACEMENT DANS UNE FEUILLE</vt:lpstr>
      <vt:lpstr>SELECTIONS</vt:lpstr>
      <vt:lpstr>INSERT SUPP LIGNES COLONNES</vt:lpstr>
      <vt:lpstr>MODIFIER HAUTEUR LARGEUR</vt:lpstr>
      <vt:lpstr>DIIFERENTS FORMATS</vt:lpstr>
      <vt:lpstr>COPIES RECOPIES</vt:lpstr>
      <vt:lpstr>CALCULS SIMPLES</vt:lpstr>
      <vt:lpstr>REFERENCES MIXTES</vt:lpstr>
      <vt:lpstr>VALEURS D ERREURS</vt:lpstr>
      <vt:lpstr>NOMMER CELLULE OU PLAGE</vt:lpstr>
      <vt:lpstr>FONCTIONS DE CALCUL</vt:lpstr>
      <vt:lpstr>MISE EN FORME</vt:lpstr>
      <vt:lpstr>MISE EN PAGE</vt:lpstr>
      <vt:lpstr>PROTECTION</vt:lpstr>
      <vt:lpstr>LIAISON INTERNE</vt:lpstr>
      <vt:lpstr>LIAISON EXTERNE</vt:lpstr>
      <vt:lpstr>CONSOLIDATIONS</vt:lpstr>
      <vt:lpstr>LES GRAPHIQUES</vt:lpstr>
      <vt:lpstr>EXO 1  Cumul et sommes</vt:lpstr>
      <vt:lpstr>EXO 2 Sommes et mises en forme1</vt:lpstr>
      <vt:lpstr>EXO 3 Sommes et mises en forme2</vt:lpstr>
      <vt:lpstr>EXO 4 Statistiques</vt:lpstr>
      <vt:lpstr>EXO 5 Pourcentages1</vt:lpstr>
      <vt:lpstr>EXO 5 Pourcentages2</vt:lpstr>
      <vt:lpstr>EXO 5 Pourcentages3</vt:lpstr>
      <vt:lpstr>EXO 5 Pourcentage et variation1</vt:lpstr>
      <vt:lpstr>EXO 5 Pourcentage et variation2</vt:lpstr>
      <vt:lpstr>EXO 6 Location de vélos</vt:lpstr>
      <vt:lpstr>EXO 7 Budget </vt:lpstr>
      <vt:lpstr>EXO 8 Location de caméras</vt:lpstr>
      <vt:lpstr>EXO 9 Les 4 vents</vt:lpstr>
      <vt:lpstr>EXO 10 MULTIPLICATION</vt:lpstr>
      <vt:lpstr>EXO 11 VENTES</vt:lpstr>
      <vt:lpstr>EXO 12 REMUNERATION</vt:lpstr>
      <vt:lpstr>EXO 13 Fonction SI</vt:lpstr>
      <vt:lpstr>EXO 14 Fonction SI (2)</vt:lpstr>
      <vt:lpstr>EXO 15 Fonction SI (3)</vt:lpstr>
      <vt:lpstr>EXO 16 CHARGES PERSO ETE 2015</vt:lpstr>
      <vt:lpstr>EXO 17 MARMOTTES</vt:lpstr>
      <vt:lpstr>EXO 18 RONDE DES JOUETS</vt:lpstr>
      <vt:lpstr>TABLE ARTICLES</vt:lpstr>
      <vt:lpstr>Salvador</vt:lpstr>
      <vt:lpstr>Cordoba</vt:lpstr>
      <vt:lpstr>Concepcion</vt:lpstr>
      <vt:lpstr>Vera Cruz</vt:lpstr>
      <vt:lpstr>Centralisation Budget</vt:lpstr>
      <vt:lpstr>Londres</vt:lpstr>
      <vt:lpstr>Paris</vt:lpstr>
      <vt:lpstr>Milan</vt:lpstr>
      <vt:lpstr>GRAPHIQUE (1)</vt:lpstr>
      <vt:lpstr>GRAPHIQUE (2)</vt:lpstr>
      <vt:lpstr>GRAPHIQUE (3)</vt:lpstr>
      <vt:lpstr>COURS DE LANGUES</vt:lpstr>
      <vt:lpstr>Achat fournitures</vt:lpstr>
      <vt:lpstr>moyennes</vt:lpstr>
      <vt:lpstr>Tranche</vt:lpstr>
      <vt:lpstr>Relevé de notes</vt:lpstr>
      <vt:lpstr>Détails de TVA</vt:lpstr>
      <vt:lpstr>Ex 1 Fonction Si</vt:lpstr>
      <vt:lpstr>Ex 2 Fonction Si</vt:lpstr>
      <vt:lpstr>Ex 3 Fonction Si</vt:lpstr>
      <vt:lpstr>Ex 4 Fonction Si</vt:lpstr>
      <vt:lpstr>Charges personnel intérimaire</vt:lpstr>
      <vt:lpstr>Location de véhicules </vt:lpstr>
      <vt:lpstr>Barres empilées</vt:lpstr>
      <vt:lpstr>Secteurs</vt:lpstr>
      <vt:lpstr>Radars</vt:lpstr>
      <vt:lpstr>Courbes</vt:lpstr>
      <vt:lpstr>Nuage de points</vt:lpstr>
      <vt:lpstr>Coubes 2 axes</vt:lpstr>
      <vt:lpstr>Secteurs cor</vt:lpstr>
      <vt:lpstr>Radars cor</vt:lpstr>
      <vt:lpstr>Courbes cor</vt:lpstr>
      <vt:lpstr>Nuage de points cor</vt:lpstr>
      <vt:lpstr>Courbes 2 axes cor</vt:lpstr>
      <vt:lpstr>Barres empilées cor</vt:lpstr>
      <vt:lpstr>Informations de base</vt:lpstr>
      <vt:lpstr>Introduction aux fonctions</vt:lpstr>
      <vt:lpstr>MOYENNE</vt:lpstr>
      <vt:lpstr>MIN et MAX</vt:lpstr>
      <vt:lpstr>Date et heure</vt:lpstr>
      <vt:lpstr>Combiner texte et nombres</vt:lpstr>
      <vt:lpstr>Instructions SI</vt:lpstr>
      <vt:lpstr>RECHERCHEV</vt:lpstr>
      <vt:lpstr>Fonctions conditionnelles</vt:lpstr>
      <vt:lpstr>Assistant Fonction</vt:lpstr>
      <vt:lpstr>Erreurs dans les formules</vt:lpstr>
      <vt:lpstr>'Introduction aux fonctions'!Articles</vt:lpstr>
      <vt:lpstr>'Introduction aux fonctions'!AutresArticles</vt:lpstr>
      <vt:lpstr>'Introduction aux fonctions'!AutresFruits</vt:lpstr>
      <vt:lpstr>Bananes</vt:lpstr>
      <vt:lpstr>'Introduction aux fonctions'!BonusSupplémentaire</vt:lpstr>
      <vt:lpstr>'Introduction aux fonctions'!BonusSupplémentaireSOMME</vt:lpstr>
      <vt:lpstr>Citrons</vt:lpstr>
      <vt:lpstr>'Fonctions conditionnelles'!Extraire</vt:lpstr>
      <vt:lpstr>'Introduction aux fonctions'!Fruits</vt:lpstr>
      <vt:lpstr>lst_TypeFruit</vt:lpstr>
      <vt:lpstr>Oranges</vt:lpstr>
      <vt:lpstr>Pommes</vt:lpstr>
      <vt:lpstr>'Introduction aux fonctions'!Total</vt:lpstr>
      <vt:lpstr>'Introduction aux fonctions'!Viande</vt:lpstr>
      <vt:lpstr>'Achat fournitures'!Zone_d_impression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MICROCALLIS 34</dc:creator>
  <cp:lastModifiedBy>samir.delimi@umontpellier.fr</cp:lastModifiedBy>
  <cp:lastPrinted>2010-09-13T16:13:45Z</cp:lastPrinted>
  <dcterms:created xsi:type="dcterms:W3CDTF">2010-08-26T15:04:57Z</dcterms:created>
  <dcterms:modified xsi:type="dcterms:W3CDTF">2023-11-28T15:35:43Z</dcterms:modified>
</cp:coreProperties>
</file>