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umas\Downloads\"/>
    </mc:Choice>
  </mc:AlternateContent>
  <bookViews>
    <workbookView xWindow="0" yWindow="0" windowWidth="19200" windowHeight="6470" activeTab="1"/>
  </bookViews>
  <sheets>
    <sheet name="Prévision liénaire" sheetId="1" r:id="rId1"/>
    <sheet name="Prévision avec coeff sais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" l="1"/>
  <c r="N20" i="2"/>
  <c r="N21" i="2"/>
  <c r="N22" i="2"/>
  <c r="N23" i="2"/>
  <c r="N24" i="2"/>
  <c r="N25" i="2"/>
  <c r="N26" i="2"/>
  <c r="N27" i="2"/>
  <c r="N28" i="2"/>
  <c r="N29" i="2"/>
  <c r="N18" i="2"/>
  <c r="M18" i="2"/>
  <c r="L18" i="2"/>
  <c r="M30" i="2"/>
  <c r="L30" i="2"/>
  <c r="K30" i="2"/>
  <c r="K31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C31" i="2"/>
  <c r="D30" i="2"/>
  <c r="E30" i="2"/>
  <c r="F30" i="2"/>
  <c r="C30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F18" i="2"/>
  <c r="E18" i="2"/>
  <c r="D18" i="2"/>
  <c r="K7" i="1"/>
  <c r="I16" i="1"/>
  <c r="I9" i="1"/>
  <c r="I8" i="1"/>
  <c r="I7" i="1"/>
  <c r="C9" i="1"/>
  <c r="B9" i="1"/>
  <c r="D8" i="1"/>
  <c r="E8" i="1"/>
  <c r="F8" i="1"/>
  <c r="C8" i="1"/>
  <c r="B8" i="1"/>
  <c r="N30" i="2" l="1"/>
  <c r="K16" i="1" l="1"/>
  <c r="C18" i="1"/>
  <c r="I18" i="1" s="1"/>
  <c r="B18" i="1"/>
  <c r="C17" i="1"/>
  <c r="D17" i="1"/>
  <c r="E17" i="1"/>
  <c r="F17" i="1"/>
  <c r="B17" i="1"/>
  <c r="I17" i="1" l="1"/>
</calcChain>
</file>

<file path=xl/sharedStrings.xml><?xml version="1.0" encoding="utf-8"?>
<sst xmlns="http://schemas.openxmlformats.org/spreadsheetml/2006/main" count="65" uniqueCount="30">
  <si>
    <t>x</t>
  </si>
  <si>
    <t>y</t>
  </si>
  <si>
    <t>xy</t>
  </si>
  <si>
    <r>
      <t>x</t>
    </r>
    <r>
      <rPr>
        <vertAlign val="superscript"/>
        <sz val="10"/>
        <color theme="1"/>
        <rFont val="Arial"/>
        <family val="2"/>
      </rPr>
      <t>2</t>
    </r>
  </si>
  <si>
    <r>
      <t>y</t>
    </r>
    <r>
      <rPr>
        <vertAlign val="superscript"/>
        <sz val="10"/>
        <color theme="1"/>
        <rFont val="Arial"/>
        <family val="2"/>
      </rPr>
      <t>2</t>
    </r>
  </si>
  <si>
    <t>Nombre d'arrivées d'étrangers dans les hôtels parisiens (en millions)</t>
  </si>
  <si>
    <t>a</t>
  </si>
  <si>
    <t>b</t>
  </si>
  <si>
    <t>r</t>
  </si>
  <si>
    <t>période 6</t>
  </si>
  <si>
    <t>Nombre d'arrivées à l’hôtel pour les touristes français (en millions)</t>
  </si>
  <si>
    <t>Trimestre (x)</t>
  </si>
  <si>
    <t>Nb d’arivées</t>
  </si>
  <si>
    <t>Coeff. sais.</t>
  </si>
  <si>
    <t>série corrigée (y)</t>
  </si>
  <si>
    <t>Nombre d'arrivées en l’hôtel pour les touristes étrangers (en millions)</t>
  </si>
  <si>
    <t>Nb d’arrivées</t>
  </si>
  <si>
    <t>x*y</t>
  </si>
  <si>
    <t>x2</t>
  </si>
  <si>
    <t>y2</t>
  </si>
  <si>
    <t>Français</t>
  </si>
  <si>
    <t>Période</t>
  </si>
  <si>
    <t>Somme</t>
  </si>
  <si>
    <t>Moyenne</t>
  </si>
  <si>
    <t>Nombre d'arrivées de français dans les hôtels parisiens (en millions)</t>
  </si>
  <si>
    <t>Etranger</t>
  </si>
  <si>
    <r>
      <t xml:space="preserve">Nombre d'arrivées à l’hôtel pour les touristes </t>
    </r>
    <r>
      <rPr>
        <sz val="10"/>
        <color rgb="FFFF0000"/>
        <rFont val="Arial"/>
        <family val="2"/>
      </rPr>
      <t>français</t>
    </r>
    <r>
      <rPr>
        <sz val="10"/>
        <color theme="1"/>
        <rFont val="Arial"/>
        <family val="2"/>
      </rPr>
      <t xml:space="preserve"> (en millions)</t>
    </r>
  </si>
  <si>
    <r>
      <t xml:space="preserve">Nombre d'arrivées en l’hôtel pour les touristes </t>
    </r>
    <r>
      <rPr>
        <sz val="10"/>
        <color rgb="FFFF0000"/>
        <rFont val="Arial"/>
        <family val="2"/>
      </rPr>
      <t>étrangers</t>
    </r>
    <r>
      <rPr>
        <sz val="10"/>
        <color theme="1"/>
        <rFont val="Arial"/>
        <family val="2"/>
      </rPr>
      <t xml:space="preserve"> (en millions)</t>
    </r>
  </si>
  <si>
    <t>1er trim 2015</t>
  </si>
  <si>
    <t>2eme trim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</si>
</sst>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0000"/>
    <numFmt numFmtId="167" formatCode="0.0000"/>
    <numFmt numFmtId="168" formatCode="0.000"/>
    <numFmt numFmtId="170" formatCode="0.000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3" xfId="0" applyBorder="1"/>
    <xf numFmtId="0" fontId="3" fillId="0" borderId="13" xfId="0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" fillId="0" borderId="7" xfId="0" applyFont="1" applyBorder="1" applyAlignment="1">
      <alignment vertical="center"/>
    </xf>
    <xf numFmtId="2" fontId="0" fillId="0" borderId="13" xfId="0" applyNumberFormat="1" applyBorder="1"/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2" fontId="0" fillId="3" borderId="13" xfId="0" applyNumberFormat="1" applyFill="1" applyBorder="1"/>
    <xf numFmtId="170" fontId="0" fillId="0" borderId="13" xfId="0" applyNumberFormat="1" applyBorder="1"/>
    <xf numFmtId="168" fontId="0" fillId="3" borderId="13" xfId="0" applyNumberFormat="1" applyFill="1" applyBorder="1"/>
    <xf numFmtId="167" fontId="0" fillId="3" borderId="13" xfId="0" applyNumberFormat="1" applyFill="1" applyBorder="1"/>
    <xf numFmtId="2" fontId="5" fillId="3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10</xdr:col>
      <xdr:colOff>147320</xdr:colOff>
      <xdr:row>37</xdr:row>
      <xdr:rowOff>75565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87800"/>
          <a:ext cx="5760720" cy="283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9"/>
  <sheetViews>
    <sheetView topLeftCell="A23" zoomScale="140" zoomScaleNormal="140" workbookViewId="0">
      <selection activeCell="L7" sqref="L7"/>
    </sheetView>
  </sheetViews>
  <sheetFormatPr baseColWidth="10" defaultRowHeight="14.5" x14ac:dyDescent="0.35"/>
  <cols>
    <col min="7" max="7" width="2.08984375" customWidth="1"/>
    <col min="8" max="8" width="1.90625" bestFit="1" customWidth="1"/>
  </cols>
  <sheetData>
    <row r="1" spans="1:11" x14ac:dyDescent="0.35">
      <c r="A1" s="27" t="s">
        <v>24</v>
      </c>
      <c r="B1" s="27"/>
      <c r="C1" s="27"/>
      <c r="D1" s="27"/>
      <c r="E1" s="27"/>
      <c r="F1" s="27"/>
    </row>
    <row r="2" spans="1:11" ht="15" thickBot="1" x14ac:dyDescent="0.4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3"/>
    </row>
    <row r="3" spans="1:11" ht="15" thickBot="1" x14ac:dyDescent="0.4">
      <c r="A3" s="26" t="s">
        <v>21</v>
      </c>
      <c r="B3" s="1">
        <v>1</v>
      </c>
      <c r="C3" s="1">
        <v>11.9</v>
      </c>
      <c r="D3" s="1">
        <v>11.9</v>
      </c>
      <c r="E3" s="1">
        <v>1</v>
      </c>
      <c r="F3" s="2">
        <v>141.61000000000001</v>
      </c>
      <c r="G3" s="3"/>
    </row>
    <row r="4" spans="1:11" ht="15" thickBot="1" x14ac:dyDescent="0.4">
      <c r="A4" s="26"/>
      <c r="B4" s="1">
        <v>2</v>
      </c>
      <c r="C4" s="1">
        <v>11.8</v>
      </c>
      <c r="D4" s="1">
        <v>23.6</v>
      </c>
      <c r="E4" s="1">
        <v>4</v>
      </c>
      <c r="F4" s="2">
        <v>139.24</v>
      </c>
      <c r="G4" s="3"/>
    </row>
    <row r="5" spans="1:11" ht="15" thickBot="1" x14ac:dyDescent="0.4">
      <c r="A5" s="26"/>
      <c r="B5" s="1">
        <v>3</v>
      </c>
      <c r="C5" s="1">
        <v>11.1</v>
      </c>
      <c r="D5" s="1">
        <v>33.299999999999997</v>
      </c>
      <c r="E5" s="1">
        <v>9</v>
      </c>
      <c r="F5" s="2">
        <v>123.21</v>
      </c>
      <c r="G5" s="3"/>
    </row>
    <row r="6" spans="1:11" ht="15" thickBot="1" x14ac:dyDescent="0.4">
      <c r="A6" s="26"/>
      <c r="B6" s="1">
        <v>4</v>
      </c>
      <c r="C6" s="1">
        <v>11.2</v>
      </c>
      <c r="D6" s="1">
        <v>44.8</v>
      </c>
      <c r="E6" s="1">
        <v>16</v>
      </c>
      <c r="F6" s="2">
        <v>125.44</v>
      </c>
      <c r="G6" s="3"/>
      <c r="K6" t="s">
        <v>9</v>
      </c>
    </row>
    <row r="7" spans="1:11" ht="15" thickBot="1" x14ac:dyDescent="0.4">
      <c r="A7" s="26"/>
      <c r="B7" s="1">
        <v>5</v>
      </c>
      <c r="C7" s="1">
        <v>10.9</v>
      </c>
      <c r="D7" s="1">
        <v>54.5</v>
      </c>
      <c r="E7" s="1">
        <v>25</v>
      </c>
      <c r="F7" s="2">
        <v>118.81</v>
      </c>
      <c r="G7" s="3"/>
      <c r="H7" t="s">
        <v>6</v>
      </c>
      <c r="I7">
        <f>(D8-5*B9*C9)/(E8-5*B9*B9)</f>
        <v>-0.25999999999999945</v>
      </c>
      <c r="K7">
        <f>I7*6+I8</f>
        <v>10.6</v>
      </c>
    </row>
    <row r="8" spans="1:11" ht="15" thickBot="1" x14ac:dyDescent="0.4">
      <c r="A8" s="23" t="s">
        <v>22</v>
      </c>
      <c r="B8" s="1">
        <f>SUM(B3:B7)</f>
        <v>15</v>
      </c>
      <c r="C8" s="1">
        <f>SUM(C3:C7)</f>
        <v>56.9</v>
      </c>
      <c r="D8" s="1">
        <f t="shared" ref="D8:F8" si="0">SUM(D3:D7)</f>
        <v>168.1</v>
      </c>
      <c r="E8" s="1">
        <f t="shared" si="0"/>
        <v>55</v>
      </c>
      <c r="F8" s="1">
        <f t="shared" si="0"/>
        <v>648.30999999999995</v>
      </c>
      <c r="G8" s="3"/>
      <c r="H8" t="s">
        <v>7</v>
      </c>
      <c r="I8">
        <f>C9-I7*B9</f>
        <v>12.159999999999997</v>
      </c>
    </row>
    <row r="9" spans="1:11" ht="15" thickBot="1" x14ac:dyDescent="0.4">
      <c r="A9" s="23" t="s">
        <v>23</v>
      </c>
      <c r="B9" s="4">
        <f>AVERAGE(B3:B7)</f>
        <v>3</v>
      </c>
      <c r="C9" s="4">
        <f>AVERAGE(C3:C7)</f>
        <v>11.379999999999999</v>
      </c>
      <c r="D9" s="4"/>
      <c r="E9" s="4"/>
      <c r="F9" s="4"/>
      <c r="G9" s="5"/>
      <c r="H9" t="s">
        <v>8</v>
      </c>
      <c r="I9">
        <f>(D8-5*B9*C9)/((SQRT(E8-5*B9*B9))*(SQRT(F8-5*C9*C9)))</f>
        <v>-0.92621164984275006</v>
      </c>
    </row>
    <row r="10" spans="1:11" ht="15.5" thickTop="1" thickBot="1" x14ac:dyDescent="0.4">
      <c r="A10" s="27" t="s">
        <v>5</v>
      </c>
      <c r="B10" s="27"/>
      <c r="C10" s="27"/>
      <c r="D10" s="27"/>
      <c r="E10" s="27"/>
      <c r="F10" s="27"/>
      <c r="G10" s="24"/>
    </row>
    <row r="11" spans="1:11" ht="15" thickBot="1" x14ac:dyDescent="0.4">
      <c r="B11" s="1" t="s">
        <v>0</v>
      </c>
      <c r="C11" s="1" t="s">
        <v>1</v>
      </c>
      <c r="D11" s="1" t="s">
        <v>2</v>
      </c>
      <c r="E11" s="1" t="s">
        <v>3</v>
      </c>
      <c r="F11" s="2" t="s">
        <v>4</v>
      </c>
      <c r="G11" s="3"/>
    </row>
    <row r="12" spans="1:11" ht="15" thickBot="1" x14ac:dyDescent="0.4">
      <c r="A12" s="26" t="s">
        <v>21</v>
      </c>
      <c r="B12" s="1">
        <v>1</v>
      </c>
      <c r="C12" s="1">
        <v>9.1</v>
      </c>
      <c r="D12" s="1">
        <v>9.1</v>
      </c>
      <c r="E12" s="1">
        <v>1</v>
      </c>
      <c r="F12" s="2">
        <v>82.81</v>
      </c>
      <c r="G12" s="3"/>
    </row>
    <row r="13" spans="1:11" ht="15" thickBot="1" x14ac:dyDescent="0.4">
      <c r="A13" s="26"/>
      <c r="B13" s="1">
        <v>2</v>
      </c>
      <c r="C13" s="1">
        <v>10.1</v>
      </c>
      <c r="D13" s="1">
        <v>20.2</v>
      </c>
      <c r="E13" s="1">
        <v>4</v>
      </c>
      <c r="F13" s="2">
        <v>102.01</v>
      </c>
      <c r="G13" s="3"/>
    </row>
    <row r="14" spans="1:11" ht="15" thickBot="1" x14ac:dyDescent="0.4">
      <c r="A14" s="26"/>
      <c r="B14" s="1">
        <v>3</v>
      </c>
      <c r="C14" s="1">
        <v>11</v>
      </c>
      <c r="D14" s="1">
        <v>33</v>
      </c>
      <c r="E14" s="1">
        <v>9</v>
      </c>
      <c r="F14" s="2">
        <v>121</v>
      </c>
      <c r="G14" s="3"/>
    </row>
    <row r="15" spans="1:11" ht="15" thickBot="1" x14ac:dyDescent="0.4">
      <c r="A15" s="26"/>
      <c r="B15" s="1">
        <v>4</v>
      </c>
      <c r="C15" s="1">
        <v>11.9</v>
      </c>
      <c r="D15" s="1">
        <v>47.6</v>
      </c>
      <c r="E15" s="1">
        <v>16</v>
      </c>
      <c r="F15" s="2">
        <v>141.61000000000001</v>
      </c>
      <c r="G15" s="3"/>
    </row>
    <row r="16" spans="1:11" ht="15" thickBot="1" x14ac:dyDescent="0.4">
      <c r="A16" s="26"/>
      <c r="B16" s="1">
        <v>5</v>
      </c>
      <c r="C16" s="1">
        <v>11.6</v>
      </c>
      <c r="D16" s="1">
        <v>58</v>
      </c>
      <c r="E16" s="1">
        <v>25</v>
      </c>
      <c r="F16" s="2">
        <v>134.56</v>
      </c>
      <c r="G16" s="3"/>
      <c r="H16" t="s">
        <v>6</v>
      </c>
      <c r="I16">
        <f>(D17-5*B18*C18)/(E17-5*B18*B18)</f>
        <v>0.68000000000000116</v>
      </c>
      <c r="K16">
        <f>I17+I16*6</f>
        <v>12.780000000000003</v>
      </c>
    </row>
    <row r="17" spans="1:9" ht="15" thickBot="1" x14ac:dyDescent="0.4">
      <c r="A17" s="23" t="s">
        <v>22</v>
      </c>
      <c r="B17" s="6">
        <f>SUM(B12:B16)</f>
        <v>15</v>
      </c>
      <c r="C17" s="6">
        <f t="shared" ref="C17:F17" si="1">SUM(C12:C16)</f>
        <v>53.7</v>
      </c>
      <c r="D17" s="6">
        <f t="shared" si="1"/>
        <v>167.9</v>
      </c>
      <c r="E17" s="6">
        <f t="shared" si="1"/>
        <v>55</v>
      </c>
      <c r="F17" s="6">
        <f t="shared" si="1"/>
        <v>581.99</v>
      </c>
      <c r="G17" s="3"/>
      <c r="H17" t="s">
        <v>7</v>
      </c>
      <c r="I17">
        <f>C18-I16*B18</f>
        <v>8.6999999999999957</v>
      </c>
    </row>
    <row r="18" spans="1:9" ht="15" thickBot="1" x14ac:dyDescent="0.4">
      <c r="A18" s="23" t="s">
        <v>23</v>
      </c>
      <c r="B18" s="7">
        <f>AVERAGE(B12:B16)</f>
        <v>3</v>
      </c>
      <c r="C18" s="7">
        <f>AVERAGE(C12:C16)</f>
        <v>10.74</v>
      </c>
      <c r="D18" s="8"/>
      <c r="E18" s="8"/>
      <c r="F18" s="9"/>
      <c r="G18" s="3"/>
      <c r="H18" t="s">
        <v>8</v>
      </c>
      <c r="I18">
        <f>(D17-5*C18*B18)/((SQRT(E17-5*B18*B18)*SQRT(F17-5*C18*C18)))</f>
        <v>0.9383104519235006</v>
      </c>
    </row>
    <row r="19" spans="1:9" ht="15" thickTop="1" x14ac:dyDescent="0.35"/>
  </sheetData>
  <mergeCells count="4">
    <mergeCell ref="A3:A7"/>
    <mergeCell ref="A12:A16"/>
    <mergeCell ref="A1:F1"/>
    <mergeCell ref="A10:F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Q44"/>
  <sheetViews>
    <sheetView tabSelected="1" topLeftCell="A27" zoomScale="113" workbookViewId="0">
      <selection activeCell="B42" sqref="B42:M44"/>
    </sheetView>
  </sheetViews>
  <sheetFormatPr baseColWidth="10" defaultRowHeight="14.5" x14ac:dyDescent="0.35"/>
  <cols>
    <col min="1" max="1" width="13.7265625" customWidth="1"/>
    <col min="2" max="3" width="5.453125" bestFit="1" customWidth="1"/>
    <col min="4" max="4" width="9" bestFit="1" customWidth="1"/>
    <col min="5" max="5" width="6.36328125" bestFit="1" customWidth="1"/>
    <col min="6" max="6" width="5.453125" bestFit="1" customWidth="1"/>
    <col min="7" max="7" width="5.36328125" bestFit="1" customWidth="1"/>
    <col min="8" max="8" width="4.453125" bestFit="1" customWidth="1"/>
    <col min="9" max="9" width="10.36328125" customWidth="1"/>
    <col min="10" max="10" width="5.453125" bestFit="1" customWidth="1"/>
    <col min="11" max="11" width="10.81640625" bestFit="1" customWidth="1"/>
    <col min="12" max="12" width="13.90625" bestFit="1" customWidth="1"/>
    <col min="13" max="13" width="5.453125" bestFit="1" customWidth="1"/>
    <col min="14" max="14" width="11" bestFit="1" customWidth="1"/>
    <col min="16" max="16" width="7.08984375" customWidth="1"/>
    <col min="17" max="17" width="8.36328125" customWidth="1"/>
  </cols>
  <sheetData>
    <row r="3" spans="1:14" ht="15" thickBot="1" x14ac:dyDescent="0.4"/>
    <row r="4" spans="1:14" ht="15" thickBot="1" x14ac:dyDescent="0.4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4" ht="15" thickBot="1" x14ac:dyDescent="0.4">
      <c r="A5" s="10" t="s">
        <v>11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4" ht="15" thickBot="1" x14ac:dyDescent="0.4">
      <c r="A6" s="13" t="s">
        <v>12</v>
      </c>
      <c r="B6" s="15">
        <v>2.83</v>
      </c>
      <c r="C6" s="15">
        <v>2.86</v>
      </c>
      <c r="D6" s="15">
        <v>2.33</v>
      </c>
      <c r="E6" s="15">
        <v>3.08</v>
      </c>
      <c r="F6" s="15">
        <v>2.85</v>
      </c>
      <c r="G6" s="15">
        <v>2.88</v>
      </c>
      <c r="H6" s="15">
        <v>2.35</v>
      </c>
      <c r="I6" s="15">
        <v>3.11</v>
      </c>
      <c r="J6" s="15">
        <v>2.8</v>
      </c>
      <c r="K6" s="15">
        <v>2.81</v>
      </c>
      <c r="L6" s="15">
        <v>2.29</v>
      </c>
      <c r="M6" s="15">
        <v>3.02</v>
      </c>
    </row>
    <row r="7" spans="1:14" ht="15" thickBot="1" x14ac:dyDescent="0.4">
      <c r="A7" s="10" t="s">
        <v>13</v>
      </c>
      <c r="B7" s="15">
        <v>1.0409999999999999</v>
      </c>
      <c r="C7" s="15">
        <v>1.0269999999999999</v>
      </c>
      <c r="D7" s="15">
        <v>0.83299999999999996</v>
      </c>
      <c r="E7" s="15">
        <v>1.0980000000000001</v>
      </c>
      <c r="F7" s="15">
        <v>1.018</v>
      </c>
      <c r="G7" s="15">
        <v>1.0289999999999999</v>
      </c>
      <c r="H7" s="15">
        <v>0.84</v>
      </c>
      <c r="I7" s="15">
        <v>1.111</v>
      </c>
      <c r="J7" s="15">
        <v>0.998</v>
      </c>
      <c r="K7" s="15">
        <v>1.0309999999999999</v>
      </c>
      <c r="L7" s="15">
        <v>0.88800000000000001</v>
      </c>
      <c r="M7" s="15">
        <v>1.141</v>
      </c>
    </row>
    <row r="8" spans="1:14" ht="15" thickBot="1" x14ac:dyDescent="0.4">
      <c r="A8" s="14" t="s">
        <v>14</v>
      </c>
      <c r="B8" s="16">
        <v>2.72</v>
      </c>
      <c r="C8" s="16">
        <v>2.79</v>
      </c>
      <c r="D8" s="16">
        <v>2.8</v>
      </c>
      <c r="E8" s="16">
        <v>2.8</v>
      </c>
      <c r="F8" s="16">
        <v>2.8</v>
      </c>
      <c r="G8" s="16">
        <v>2.8</v>
      </c>
      <c r="H8" s="16">
        <v>2.8</v>
      </c>
      <c r="I8" s="16">
        <v>2.8</v>
      </c>
      <c r="J8" s="16">
        <v>2.81</v>
      </c>
      <c r="K8" s="16">
        <v>2.73</v>
      </c>
      <c r="L8" s="16">
        <v>2.58</v>
      </c>
      <c r="M8" s="16">
        <v>2.65</v>
      </c>
    </row>
    <row r="9" spans="1:14" ht="15" thickBot="1" x14ac:dyDescent="0.4"/>
    <row r="10" spans="1:14" ht="15" thickBot="1" x14ac:dyDescent="0.4">
      <c r="A10" s="29" t="s">
        <v>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2"/>
    </row>
    <row r="11" spans="1:14" ht="15" thickBot="1" x14ac:dyDescent="0.4">
      <c r="A11" s="10" t="s">
        <v>11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</row>
    <row r="12" spans="1:14" ht="15" thickBot="1" x14ac:dyDescent="0.4">
      <c r="A12" s="13" t="s">
        <v>16</v>
      </c>
      <c r="B12" s="11">
        <v>2.09</v>
      </c>
      <c r="C12" s="11">
        <v>2.8879999999999999</v>
      </c>
      <c r="D12" s="11">
        <v>3.1629999999999998</v>
      </c>
      <c r="E12" s="11">
        <v>2.7229999999999999</v>
      </c>
      <c r="F12" s="11">
        <v>2.2519999999999998</v>
      </c>
      <c r="G12" s="11">
        <v>3.13</v>
      </c>
      <c r="H12" s="11">
        <v>3.3929999999999998</v>
      </c>
      <c r="I12" s="11">
        <v>2.9249999999999998</v>
      </c>
      <c r="J12" s="11">
        <v>2.282</v>
      </c>
      <c r="K12" s="11">
        <v>3.101</v>
      </c>
      <c r="L12" s="11">
        <v>3.4220000000000002</v>
      </c>
      <c r="M12" s="11">
        <v>2.9540000000000002</v>
      </c>
    </row>
    <row r="13" spans="1:14" ht="15" thickBot="1" x14ac:dyDescent="0.4">
      <c r="A13" s="10" t="s">
        <v>13</v>
      </c>
      <c r="B13" s="11">
        <v>0.76</v>
      </c>
      <c r="C13" s="11">
        <v>1.05</v>
      </c>
      <c r="D13" s="11">
        <v>1.1499999999999999</v>
      </c>
      <c r="E13" s="11">
        <v>0.99</v>
      </c>
      <c r="F13" s="11">
        <v>0.77</v>
      </c>
      <c r="G13" s="11">
        <v>1.07</v>
      </c>
      <c r="H13" s="11">
        <v>1.1599999999999999</v>
      </c>
      <c r="I13" s="11">
        <v>1</v>
      </c>
      <c r="J13" s="11">
        <v>0.78</v>
      </c>
      <c r="K13" s="11">
        <v>1.06</v>
      </c>
      <c r="L13" s="11">
        <v>1.17</v>
      </c>
      <c r="M13" s="11">
        <v>1.01</v>
      </c>
    </row>
    <row r="14" spans="1:14" ht="15" thickBot="1" x14ac:dyDescent="0.4">
      <c r="A14" s="10" t="s">
        <v>14</v>
      </c>
      <c r="B14" s="11">
        <v>2.75</v>
      </c>
      <c r="C14" s="11">
        <v>2.7504761904761903</v>
      </c>
      <c r="D14" s="11">
        <v>2.7504347826086959</v>
      </c>
      <c r="E14" s="11">
        <v>2.7505050505050503</v>
      </c>
      <c r="F14" s="11">
        <v>2.9246753246753245</v>
      </c>
      <c r="G14" s="11">
        <v>2.9252336448598126</v>
      </c>
      <c r="H14" s="11">
        <v>2.9249999999999998</v>
      </c>
      <c r="I14" s="11">
        <v>2.9249999999999998</v>
      </c>
      <c r="J14" s="11">
        <v>2.9256410256410255</v>
      </c>
      <c r="K14" s="11">
        <v>2.9254716981132072</v>
      </c>
      <c r="L14" s="11">
        <v>2.9247863247863251</v>
      </c>
      <c r="M14" s="11">
        <v>2.9247524752475247</v>
      </c>
    </row>
    <row r="16" spans="1:14" x14ac:dyDescent="0.35">
      <c r="B16" s="28" t="s">
        <v>20</v>
      </c>
      <c r="C16" s="28"/>
      <c r="D16" s="28"/>
      <c r="E16" s="28"/>
      <c r="F16" s="28"/>
      <c r="J16" s="33" t="s">
        <v>25</v>
      </c>
      <c r="K16" s="34"/>
      <c r="L16" s="34"/>
      <c r="M16" s="34"/>
      <c r="N16" s="35"/>
    </row>
    <row r="17" spans="2:17" x14ac:dyDescent="0.35">
      <c r="B17" s="17" t="s">
        <v>0</v>
      </c>
      <c r="C17" s="17" t="s">
        <v>1</v>
      </c>
      <c r="D17" s="17" t="s">
        <v>17</v>
      </c>
      <c r="E17" s="17" t="s">
        <v>18</v>
      </c>
      <c r="F17" s="17" t="s">
        <v>19</v>
      </c>
      <c r="J17" s="17" t="s">
        <v>0</v>
      </c>
      <c r="K17" s="17" t="s">
        <v>1</v>
      </c>
      <c r="L17" s="17" t="s">
        <v>17</v>
      </c>
      <c r="M17" s="17" t="s">
        <v>18</v>
      </c>
      <c r="N17" s="17" t="s">
        <v>19</v>
      </c>
    </row>
    <row r="18" spans="2:17" ht="15" thickBot="1" x14ac:dyDescent="0.4">
      <c r="B18" s="18">
        <v>1</v>
      </c>
      <c r="C18" s="16">
        <v>2.72</v>
      </c>
      <c r="D18" s="17">
        <f>B18*C18</f>
        <v>2.72</v>
      </c>
      <c r="E18" s="17">
        <f>B18*B18</f>
        <v>1</v>
      </c>
      <c r="F18" s="17">
        <f>C18*C18</f>
        <v>7.3984000000000014</v>
      </c>
      <c r="J18" s="18">
        <v>1</v>
      </c>
      <c r="K18" s="11">
        <v>2.75</v>
      </c>
      <c r="L18" s="17">
        <f>K18*J18</f>
        <v>2.75</v>
      </c>
      <c r="M18" s="17">
        <f>J18*J18</f>
        <v>1</v>
      </c>
      <c r="N18" s="17">
        <f>K18*K18</f>
        <v>7.5625</v>
      </c>
    </row>
    <row r="19" spans="2:17" ht="15" thickBot="1" x14ac:dyDescent="0.4">
      <c r="B19" s="18">
        <v>2</v>
      </c>
      <c r="C19" s="16">
        <v>2.79</v>
      </c>
      <c r="D19" s="17">
        <f t="shared" ref="D19:D29" si="0">B19*C19</f>
        <v>5.58</v>
      </c>
      <c r="E19" s="17">
        <f t="shared" ref="E19:E29" si="1">B19*B19</f>
        <v>4</v>
      </c>
      <c r="F19" s="17">
        <f t="shared" ref="F19:F29" si="2">C19*C19</f>
        <v>7.7841000000000005</v>
      </c>
      <c r="J19" s="18">
        <v>2</v>
      </c>
      <c r="K19" s="11">
        <v>2.7504761904761903</v>
      </c>
      <c r="L19" s="17">
        <f t="shared" ref="L19:L29" si="3">K19*J19</f>
        <v>5.5009523809523806</v>
      </c>
      <c r="M19" s="17">
        <f t="shared" ref="M19:M29" si="4">J19*J19</f>
        <v>4</v>
      </c>
      <c r="N19" s="17">
        <f t="shared" ref="N19:N29" si="5">K19*K19</f>
        <v>7.565119274376416</v>
      </c>
    </row>
    <row r="20" spans="2:17" ht="15" thickBot="1" x14ac:dyDescent="0.4">
      <c r="B20" s="18">
        <v>3</v>
      </c>
      <c r="C20" s="16">
        <v>2.8</v>
      </c>
      <c r="D20" s="17">
        <f t="shared" si="0"/>
        <v>8.3999999999999986</v>
      </c>
      <c r="E20" s="17">
        <f t="shared" si="1"/>
        <v>9</v>
      </c>
      <c r="F20" s="17">
        <f t="shared" si="2"/>
        <v>7.839999999999999</v>
      </c>
      <c r="J20" s="18">
        <v>3</v>
      </c>
      <c r="K20" s="11">
        <v>2.7504347826086959</v>
      </c>
      <c r="L20" s="17">
        <f t="shared" si="3"/>
        <v>8.2513043478260872</v>
      </c>
      <c r="M20" s="17">
        <f t="shared" si="4"/>
        <v>9</v>
      </c>
      <c r="N20" s="17">
        <f t="shared" si="5"/>
        <v>7.5648914933837439</v>
      </c>
    </row>
    <row r="21" spans="2:17" ht="15" thickBot="1" x14ac:dyDescent="0.4">
      <c r="B21" s="18">
        <v>4</v>
      </c>
      <c r="C21" s="16">
        <v>2.8</v>
      </c>
      <c r="D21" s="17">
        <f t="shared" si="0"/>
        <v>11.2</v>
      </c>
      <c r="E21" s="17">
        <f t="shared" si="1"/>
        <v>16</v>
      </c>
      <c r="F21" s="17">
        <f t="shared" si="2"/>
        <v>7.839999999999999</v>
      </c>
      <c r="J21" s="18">
        <v>4</v>
      </c>
      <c r="K21" s="11">
        <v>2.7505050505050503</v>
      </c>
      <c r="L21" s="17">
        <f t="shared" si="3"/>
        <v>11.002020202020201</v>
      </c>
      <c r="M21" s="17">
        <f t="shared" si="4"/>
        <v>16</v>
      </c>
      <c r="N21" s="17">
        <f t="shared" si="5"/>
        <v>7.5652780328537892</v>
      </c>
    </row>
    <row r="22" spans="2:17" ht="15" thickBot="1" x14ac:dyDescent="0.4">
      <c r="B22" s="18">
        <v>5</v>
      </c>
      <c r="C22" s="16">
        <v>2.8</v>
      </c>
      <c r="D22" s="17">
        <f t="shared" si="0"/>
        <v>14</v>
      </c>
      <c r="E22" s="17">
        <f t="shared" si="1"/>
        <v>25</v>
      </c>
      <c r="F22" s="17">
        <f t="shared" si="2"/>
        <v>7.839999999999999</v>
      </c>
      <c r="J22" s="18">
        <v>5</v>
      </c>
      <c r="K22" s="11">
        <v>2.9246753246753245</v>
      </c>
      <c r="L22" s="17">
        <f t="shared" si="3"/>
        <v>14.623376623376622</v>
      </c>
      <c r="M22" s="17">
        <f t="shared" si="4"/>
        <v>25</v>
      </c>
      <c r="N22" s="17">
        <f t="shared" si="5"/>
        <v>8.5537257547647148</v>
      </c>
    </row>
    <row r="23" spans="2:17" ht="15" thickBot="1" x14ac:dyDescent="0.4">
      <c r="B23" s="18">
        <v>6</v>
      </c>
      <c r="C23" s="16">
        <v>2.8</v>
      </c>
      <c r="D23" s="17">
        <f t="shared" si="0"/>
        <v>16.799999999999997</v>
      </c>
      <c r="E23" s="17">
        <f t="shared" si="1"/>
        <v>36</v>
      </c>
      <c r="F23" s="17">
        <f t="shared" si="2"/>
        <v>7.839999999999999</v>
      </c>
      <c r="J23" s="18">
        <v>6</v>
      </c>
      <c r="K23" s="11">
        <v>2.9252336448598126</v>
      </c>
      <c r="L23" s="17">
        <f t="shared" si="3"/>
        <v>17.551401869158877</v>
      </c>
      <c r="M23" s="17">
        <f t="shared" si="4"/>
        <v>36</v>
      </c>
      <c r="N23" s="17">
        <f t="shared" si="5"/>
        <v>8.5569918770198239</v>
      </c>
    </row>
    <row r="24" spans="2:17" ht="15" thickBot="1" x14ac:dyDescent="0.4">
      <c r="B24" s="18">
        <v>7</v>
      </c>
      <c r="C24" s="16">
        <v>2.8</v>
      </c>
      <c r="D24" s="17">
        <f t="shared" si="0"/>
        <v>19.599999999999998</v>
      </c>
      <c r="E24" s="17">
        <f t="shared" si="1"/>
        <v>49</v>
      </c>
      <c r="F24" s="17">
        <f t="shared" si="2"/>
        <v>7.839999999999999</v>
      </c>
      <c r="J24" s="18">
        <v>7</v>
      </c>
      <c r="K24" s="11">
        <v>2.9249999999999998</v>
      </c>
      <c r="L24" s="17">
        <f t="shared" si="3"/>
        <v>20.474999999999998</v>
      </c>
      <c r="M24" s="17">
        <f t="shared" si="4"/>
        <v>49</v>
      </c>
      <c r="N24" s="17">
        <f t="shared" si="5"/>
        <v>8.5556249999999991</v>
      </c>
    </row>
    <row r="25" spans="2:17" ht="15" thickBot="1" x14ac:dyDescent="0.4">
      <c r="B25" s="18">
        <v>8</v>
      </c>
      <c r="C25" s="16">
        <v>2.8</v>
      </c>
      <c r="D25" s="17">
        <f t="shared" si="0"/>
        <v>22.4</v>
      </c>
      <c r="E25" s="17">
        <f t="shared" si="1"/>
        <v>64</v>
      </c>
      <c r="F25" s="17">
        <f t="shared" si="2"/>
        <v>7.839999999999999</v>
      </c>
      <c r="J25" s="18">
        <v>8</v>
      </c>
      <c r="K25" s="11">
        <v>2.9249999999999998</v>
      </c>
      <c r="L25" s="17">
        <f t="shared" si="3"/>
        <v>23.4</v>
      </c>
      <c r="M25" s="17">
        <f t="shared" si="4"/>
        <v>64</v>
      </c>
      <c r="N25" s="17">
        <f t="shared" si="5"/>
        <v>8.5556249999999991</v>
      </c>
    </row>
    <row r="26" spans="2:17" ht="15" thickBot="1" x14ac:dyDescent="0.4">
      <c r="B26" s="18">
        <v>9</v>
      </c>
      <c r="C26" s="16">
        <v>2.81</v>
      </c>
      <c r="D26" s="17">
        <f t="shared" si="0"/>
        <v>25.29</v>
      </c>
      <c r="E26" s="17">
        <f t="shared" si="1"/>
        <v>81</v>
      </c>
      <c r="F26" s="17">
        <f t="shared" si="2"/>
        <v>7.8961000000000006</v>
      </c>
      <c r="J26" s="18">
        <v>9</v>
      </c>
      <c r="K26" s="11">
        <v>2.9256410256410255</v>
      </c>
      <c r="L26" s="17">
        <f t="shared" si="3"/>
        <v>26.330769230769228</v>
      </c>
      <c r="M26" s="17">
        <f t="shared" si="4"/>
        <v>81</v>
      </c>
      <c r="N26" s="17">
        <f t="shared" si="5"/>
        <v>8.5593754109138711</v>
      </c>
    </row>
    <row r="27" spans="2:17" ht="15" thickBot="1" x14ac:dyDescent="0.4">
      <c r="B27" s="18">
        <v>10</v>
      </c>
      <c r="C27" s="16">
        <v>2.73</v>
      </c>
      <c r="D27" s="17">
        <f t="shared" si="0"/>
        <v>27.3</v>
      </c>
      <c r="E27" s="17">
        <f t="shared" si="1"/>
        <v>100</v>
      </c>
      <c r="F27" s="17">
        <f t="shared" si="2"/>
        <v>7.4528999999999996</v>
      </c>
      <c r="J27" s="18">
        <v>10</v>
      </c>
      <c r="K27" s="11">
        <v>2.9254716981132072</v>
      </c>
      <c r="L27" s="17">
        <f t="shared" si="3"/>
        <v>29.25471698113207</v>
      </c>
      <c r="M27" s="17">
        <f t="shared" si="4"/>
        <v>100</v>
      </c>
      <c r="N27" s="17">
        <f t="shared" si="5"/>
        <v>8.5583846564613726</v>
      </c>
    </row>
    <row r="28" spans="2:17" ht="15" thickBot="1" x14ac:dyDescent="0.4">
      <c r="B28" s="18">
        <v>11</v>
      </c>
      <c r="C28" s="16">
        <v>2.58</v>
      </c>
      <c r="D28" s="17">
        <f t="shared" si="0"/>
        <v>28.380000000000003</v>
      </c>
      <c r="E28" s="17">
        <f t="shared" si="1"/>
        <v>121</v>
      </c>
      <c r="F28" s="17">
        <f t="shared" si="2"/>
        <v>6.6564000000000005</v>
      </c>
      <c r="J28" s="18">
        <v>11</v>
      </c>
      <c r="K28" s="11">
        <v>2.9247863247863251</v>
      </c>
      <c r="L28" s="17">
        <f t="shared" si="3"/>
        <v>32.172649572649576</v>
      </c>
      <c r="M28" s="17">
        <f t="shared" si="4"/>
        <v>121</v>
      </c>
      <c r="N28" s="17">
        <f t="shared" si="5"/>
        <v>8.5543750456570979</v>
      </c>
    </row>
    <row r="29" spans="2:17" ht="15" thickBot="1" x14ac:dyDescent="0.4">
      <c r="B29" s="18">
        <v>12</v>
      </c>
      <c r="C29" s="16">
        <v>2.65</v>
      </c>
      <c r="D29" s="17">
        <f t="shared" si="0"/>
        <v>31.799999999999997</v>
      </c>
      <c r="E29" s="17">
        <f t="shared" si="1"/>
        <v>144</v>
      </c>
      <c r="F29" s="17">
        <f t="shared" si="2"/>
        <v>7.0225</v>
      </c>
      <c r="H29" t="s">
        <v>6</v>
      </c>
      <c r="I29">
        <v>-1.0839160839160918E-2</v>
      </c>
      <c r="J29" s="18">
        <v>12</v>
      </c>
      <c r="K29" s="11">
        <v>2.9247524752475247</v>
      </c>
      <c r="L29" s="17">
        <f t="shared" si="3"/>
        <v>35.097029702970296</v>
      </c>
      <c r="M29" s="17">
        <f t="shared" si="4"/>
        <v>144</v>
      </c>
      <c r="N29" s="17">
        <f t="shared" si="5"/>
        <v>8.5541770414665219</v>
      </c>
      <c r="P29" t="s">
        <v>6</v>
      </c>
      <c r="Q29" s="37">
        <v>1.9555059796642627E-2</v>
      </c>
    </row>
    <row r="30" spans="2:17" x14ac:dyDescent="0.35">
      <c r="B30" s="17">
        <v>78</v>
      </c>
      <c r="C30" s="25">
        <f>SUM(C18:C29)</f>
        <v>33.08</v>
      </c>
      <c r="D30" s="25">
        <f t="shared" ref="D30:F30" si="6">SUM(D18:D29)</f>
        <v>213.46999999999997</v>
      </c>
      <c r="E30" s="25">
        <f t="shared" si="6"/>
        <v>650</v>
      </c>
      <c r="F30" s="25">
        <f t="shared" si="6"/>
        <v>91.250399999999985</v>
      </c>
      <c r="H30" t="s">
        <v>7</v>
      </c>
      <c r="I30">
        <v>2.8271212121212121</v>
      </c>
      <c r="J30" s="17">
        <v>78</v>
      </c>
      <c r="K30" s="25">
        <f>SUM(K18:K29)</f>
        <v>34.401976516913152</v>
      </c>
      <c r="L30" s="40">
        <f>SUM(L18:L29)</f>
        <v>226.40922091085537</v>
      </c>
      <c r="M30" s="17">
        <f>SUM(M18:M29)</f>
        <v>650</v>
      </c>
      <c r="N30" s="17">
        <f>SUM(N18:N29)</f>
        <v>98.706068586897345</v>
      </c>
      <c r="P30" t="s">
        <v>7</v>
      </c>
      <c r="Q30" s="36">
        <v>2.7397234877312524</v>
      </c>
    </row>
    <row r="31" spans="2:17" x14ac:dyDescent="0.35">
      <c r="B31" s="17">
        <v>6.5</v>
      </c>
      <c r="C31" s="25">
        <f>AVERAGE(C18:C29)</f>
        <v>2.7566666666666664</v>
      </c>
      <c r="D31" s="17"/>
      <c r="E31" s="17"/>
      <c r="F31" s="17"/>
      <c r="H31" t="s">
        <v>8</v>
      </c>
      <c r="I31">
        <v>-0.52975021376795706</v>
      </c>
      <c r="J31" s="17">
        <v>6.5</v>
      </c>
      <c r="K31" s="17">
        <f>AVERAGE(K18:K29)</f>
        <v>2.8668313764094293</v>
      </c>
      <c r="L31" s="17"/>
      <c r="M31" s="17"/>
      <c r="N31" s="17"/>
      <c r="P31" t="s">
        <v>8</v>
      </c>
      <c r="Q31" s="38">
        <v>0.81960997372207267</v>
      </c>
    </row>
    <row r="33" spans="1:17" ht="15" thickBot="1" x14ac:dyDescent="0.4"/>
    <row r="34" spans="1:17" ht="15" thickBot="1" x14ac:dyDescent="0.4">
      <c r="A34" s="29" t="s">
        <v>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t="s">
        <v>28</v>
      </c>
    </row>
    <row r="35" spans="1:17" ht="15" thickBot="1" x14ac:dyDescent="0.4">
      <c r="A35" s="10" t="s">
        <v>11</v>
      </c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1">
        <v>6</v>
      </c>
      <c r="H35" s="11">
        <v>7</v>
      </c>
      <c r="I35" s="11">
        <v>8</v>
      </c>
      <c r="J35" s="11">
        <v>9</v>
      </c>
      <c r="K35" s="11">
        <v>10</v>
      </c>
      <c r="L35" s="11">
        <v>11</v>
      </c>
      <c r="M35" s="12">
        <v>12</v>
      </c>
      <c r="N35" s="21">
        <v>13</v>
      </c>
      <c r="O35" s="21">
        <v>14</v>
      </c>
      <c r="P35" s="21">
        <v>15</v>
      </c>
      <c r="Q35" s="21">
        <v>16</v>
      </c>
    </row>
    <row r="36" spans="1:17" ht="15" thickBot="1" x14ac:dyDescent="0.4">
      <c r="A36" s="13" t="s">
        <v>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9"/>
      <c r="N36" s="42">
        <v>2.6862121212121202</v>
      </c>
      <c r="O36" s="42">
        <v>2.6753729603729592</v>
      </c>
      <c r="P36" s="39">
        <v>2.6645337995337983</v>
      </c>
      <c r="Q36" s="39">
        <v>2.6536946386946374</v>
      </c>
    </row>
    <row r="37" spans="1:17" ht="15" thickBot="1" x14ac:dyDescent="0.4">
      <c r="A37" s="10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9"/>
      <c r="N37" s="22">
        <v>1.03</v>
      </c>
      <c r="O37" s="22">
        <v>1.0289999999999999</v>
      </c>
      <c r="P37" s="22">
        <v>0.85299999999999998</v>
      </c>
      <c r="Q37" s="22">
        <v>1.17</v>
      </c>
    </row>
    <row r="38" spans="1:17" ht="15" thickBot="1" x14ac:dyDescent="0.4">
      <c r="A38" s="14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0"/>
      <c r="N38" s="43">
        <v>2.7667984848484837</v>
      </c>
      <c r="O38" s="43">
        <v>2.7529587762237751</v>
      </c>
      <c r="P38" s="43">
        <v>2.2728473310023301</v>
      </c>
      <c r="Q38" s="43">
        <v>3.1048227272727256</v>
      </c>
    </row>
    <row r="39" spans="1:17" ht="15" thickBot="1" x14ac:dyDescent="0.4"/>
    <row r="40" spans="1:17" ht="15" thickBot="1" x14ac:dyDescent="0.4">
      <c r="A40" s="29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2"/>
      <c r="O40" t="s">
        <v>29</v>
      </c>
    </row>
    <row r="41" spans="1:17" ht="15" thickBot="1" x14ac:dyDescent="0.4">
      <c r="A41" s="10" t="s">
        <v>11</v>
      </c>
      <c r="B41" s="11">
        <v>1</v>
      </c>
      <c r="C41" s="11">
        <v>2</v>
      </c>
      <c r="D41" s="11">
        <v>3</v>
      </c>
      <c r="E41" s="11">
        <v>4</v>
      </c>
      <c r="F41" s="11">
        <v>5</v>
      </c>
      <c r="G41" s="11">
        <v>6</v>
      </c>
      <c r="H41" s="11">
        <v>7</v>
      </c>
      <c r="I41" s="11">
        <v>8</v>
      </c>
      <c r="J41" s="11">
        <v>9</v>
      </c>
      <c r="K41" s="11">
        <v>10</v>
      </c>
      <c r="L41" s="11">
        <v>11</v>
      </c>
      <c r="M41" s="12">
        <v>12</v>
      </c>
      <c r="N41" s="21">
        <v>13</v>
      </c>
      <c r="O41" s="21">
        <v>14</v>
      </c>
      <c r="P41" s="21">
        <v>15</v>
      </c>
      <c r="Q41" s="21">
        <v>16</v>
      </c>
    </row>
    <row r="42" spans="1:17" ht="15" thickBot="1" x14ac:dyDescent="0.4">
      <c r="A42" s="13" t="s">
        <v>16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41">
        <v>2.9939392650876067</v>
      </c>
      <c r="O42" s="41">
        <v>3.013494324884249</v>
      </c>
      <c r="P42" s="41">
        <v>3.0330493846808917</v>
      </c>
      <c r="Q42" s="41">
        <v>3.0526044444775344</v>
      </c>
    </row>
    <row r="43" spans="1:17" ht="15" thickBot="1" x14ac:dyDescent="0.4">
      <c r="A43" s="10" t="s">
        <v>13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8">
        <v>0.77</v>
      </c>
      <c r="O43" s="18">
        <v>1.07</v>
      </c>
      <c r="P43" s="18">
        <v>1.1599999999999999</v>
      </c>
      <c r="Q43" s="18">
        <v>1</v>
      </c>
    </row>
    <row r="44" spans="1:17" ht="15" thickBot="1" x14ac:dyDescent="0.4">
      <c r="A44" s="10" t="s">
        <v>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41">
        <v>2.3053332341174571</v>
      </c>
      <c r="O44" s="41">
        <v>3.2244389276261467</v>
      </c>
      <c r="P44" s="41">
        <v>3.5183372862298343</v>
      </c>
      <c r="Q44" s="41">
        <v>3.0526044444775344</v>
      </c>
    </row>
  </sheetData>
  <mergeCells count="6">
    <mergeCell ref="B16:F16"/>
    <mergeCell ref="A34:M34"/>
    <mergeCell ref="A40:M40"/>
    <mergeCell ref="A4:M4"/>
    <mergeCell ref="A10:M10"/>
    <mergeCell ref="J16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Prévision liénaire</vt:lpstr>
      <vt:lpstr>Prévision avec coeff saiso</vt:lpstr>
    </vt:vector>
  </TitlesOfParts>
  <Company>Universite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n.a.</dc:creator>
  <cp:lastModifiedBy>n.a.</cp:lastModifiedBy>
  <dcterms:created xsi:type="dcterms:W3CDTF">2021-09-22T12:10:19Z</dcterms:created>
  <dcterms:modified xsi:type="dcterms:W3CDTF">2023-09-20T09:32:14Z</dcterms:modified>
</cp:coreProperties>
</file>