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SSON\Desktop\"/>
    </mc:Choice>
  </mc:AlternateContent>
  <bookViews>
    <workbookView xWindow="0" yWindow="0" windowWidth="23040" windowHeight="8676"/>
  </bookViews>
  <sheets>
    <sheet name="ES within group" sheetId="3" r:id="rId1"/>
    <sheet name="Forest plot wg" sheetId="4" r:id="rId2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3" l="1"/>
  <c r="G6" i="3"/>
  <c r="A2" i="4" l="1"/>
  <c r="G8" i="3" l="1"/>
  <c r="H8" i="3" s="1"/>
  <c r="M8" i="3"/>
  <c r="N8" i="3"/>
  <c r="M7" i="3"/>
  <c r="N7" i="3"/>
  <c r="G7" i="3"/>
  <c r="H7" i="3" s="1"/>
  <c r="I7" i="3" s="1"/>
  <c r="H6" i="3"/>
  <c r="M6" i="3"/>
  <c r="N6" i="3"/>
  <c r="O6" i="3" s="1"/>
  <c r="H5" i="3"/>
  <c r="G4" i="3"/>
  <c r="H4" i="3" s="1"/>
  <c r="M5" i="3"/>
  <c r="N5" i="3"/>
  <c r="O5" i="3" s="1"/>
  <c r="N4" i="3"/>
  <c r="O7" i="3" l="1"/>
  <c r="O8" i="3"/>
  <c r="K7" i="3"/>
  <c r="I6" i="3"/>
  <c r="K6" i="3"/>
  <c r="R6" i="3" s="1"/>
  <c r="S6" i="3" s="1"/>
  <c r="I5" i="3"/>
  <c r="K4" i="3"/>
  <c r="B2" i="4"/>
  <c r="I8" i="3"/>
  <c r="K8" i="3"/>
  <c r="K5" i="3"/>
  <c r="P5" i="3" s="1"/>
  <c r="M4" i="3"/>
  <c r="R7" i="3" l="1"/>
  <c r="S7" i="3" s="1"/>
  <c r="P8" i="3"/>
  <c r="Q8" i="3" s="1"/>
  <c r="P6" i="3"/>
  <c r="Q6" i="3" s="1"/>
  <c r="P7" i="3"/>
  <c r="Q7" i="3" s="1"/>
  <c r="Q5" i="3"/>
  <c r="R8" i="3"/>
  <c r="S8" i="3" s="1"/>
  <c r="R5" i="3"/>
  <c r="O4" i="3"/>
  <c r="R4" i="3" s="1"/>
  <c r="I4" i="3"/>
  <c r="S5" i="3" l="1"/>
  <c r="S4" i="3"/>
  <c r="B4" i="4"/>
  <c r="P4" i="3"/>
  <c r="Q4" i="3" l="1"/>
  <c r="B3" i="4"/>
</calcChain>
</file>

<file path=xl/sharedStrings.xml><?xml version="1.0" encoding="utf-8"?>
<sst xmlns="http://schemas.openxmlformats.org/spreadsheetml/2006/main" count="41" uniqueCount="38">
  <si>
    <t>Mean</t>
  </si>
  <si>
    <t>SD</t>
  </si>
  <si>
    <t>n</t>
  </si>
  <si>
    <t>UL</t>
  </si>
  <si>
    <t>LL</t>
  </si>
  <si>
    <t>Comparison</t>
  </si>
  <si>
    <t>ES, LL, UL</t>
  </si>
  <si>
    <t>order</t>
  </si>
  <si>
    <t>Descriptor</t>
  </si>
  <si>
    <t>LL descriptor</t>
  </si>
  <si>
    <t>UL descriptor</t>
  </si>
  <si>
    <t>S.E.</t>
  </si>
  <si>
    <t>σ given n</t>
  </si>
  <si>
    <t>Lakens, D. (2013). Calculating and reporting effect sizes to facilitate cumulative science: a practical primer for t-tests and ANOVAs. Frontiers in psychology, 4, 863.</t>
  </si>
  <si>
    <t>g</t>
  </si>
  <si>
    <t>Nakagawa, S., &amp; Cuthill, I. C. (2007). Effect size, confidence interval and statistical significance: a practical guide for biologists. Biological reviews, 82(4), 591-605.</t>
  </si>
  <si>
    <r>
      <t xml:space="preserve">Hedges </t>
    </r>
    <r>
      <rPr>
        <b/>
        <i/>
        <sz val="12"/>
        <color theme="0"/>
        <rFont val="Calibri"/>
        <family val="2"/>
        <scheme val="minor"/>
      </rPr>
      <t>g</t>
    </r>
  </si>
  <si>
    <t>Confidence level</t>
  </si>
  <si>
    <t>Confidence interval</t>
  </si>
  <si>
    <t>P</t>
  </si>
  <si>
    <t>df</t>
  </si>
  <si>
    <t>Adapt thresholds within "IF" formula</t>
  </si>
  <si>
    <t>Change text under red column titles</t>
  </si>
  <si>
    <r>
      <rPr>
        <i/>
        <sz val="12"/>
        <color theme="0"/>
        <rFont val="Calibri"/>
        <family val="2"/>
        <scheme val="minor"/>
      </rPr>
      <t>t</t>
    </r>
    <r>
      <rPr>
        <sz val="12"/>
        <color theme="0"/>
        <rFont val="Calibri"/>
        <family val="2"/>
        <scheme val="minor"/>
      </rPr>
      <t>-statistic</t>
    </r>
  </si>
  <si>
    <t>Time point 1</t>
  </si>
  <si>
    <t>Time point 2</t>
  </si>
  <si>
    <t>Page 5, equation 10</t>
  </si>
  <si>
    <r>
      <t xml:space="preserve">Hedges, L. V. (1981). Distribution theory for Glass's estimator of effect size and related estimators. </t>
    </r>
    <r>
      <rPr>
        <i/>
        <sz val="12"/>
        <color theme="0"/>
        <rFont val="Calibri"/>
        <family val="2"/>
        <scheme val="minor"/>
      </rPr>
      <t>journal of Educational Statistics</t>
    </r>
    <r>
      <rPr>
        <sz val="12"/>
        <color theme="0"/>
        <rFont val="Calibri"/>
        <family val="2"/>
        <scheme val="minor"/>
      </rPr>
      <t xml:space="preserve">, </t>
    </r>
    <r>
      <rPr>
        <i/>
        <sz val="12"/>
        <color theme="0"/>
        <rFont val="Calibri"/>
        <family val="2"/>
        <scheme val="minor"/>
      </rPr>
      <t>6</t>
    </r>
    <r>
      <rPr>
        <sz val="12"/>
        <color theme="0"/>
        <rFont val="Calibri"/>
        <family val="2"/>
        <scheme val="minor"/>
      </rPr>
      <t>(2), 107-128.</t>
    </r>
  </si>
  <si>
    <t>Page 114</t>
  </si>
  <si>
    <t>d</t>
  </si>
  <si>
    <t>Sample size</t>
  </si>
  <si>
    <r>
      <t xml:space="preserve">Pre </t>
    </r>
    <r>
      <rPr>
        <b/>
        <i/>
        <sz val="12"/>
        <color theme="1"/>
        <rFont val="Calibri"/>
        <family val="2"/>
        <scheme val="minor"/>
      </rPr>
      <t>vs.</t>
    </r>
    <r>
      <rPr>
        <b/>
        <sz val="12"/>
        <color theme="1"/>
        <rFont val="Calibri"/>
        <family val="2"/>
        <scheme val="minor"/>
      </rPr>
      <t xml:space="preserve"> post </t>
    </r>
  </si>
  <si>
    <t>Page 600, Table 3, equation 18</t>
  </si>
  <si>
    <t>d^2 referes to Cohens d or hedges g squared</t>
  </si>
  <si>
    <t>Correlation</t>
  </si>
  <si>
    <t>Cohen's d</t>
  </si>
  <si>
    <t>Need to calculate this for within group ES</t>
  </si>
  <si>
    <r>
      <t xml:space="preserve">use </t>
    </r>
    <r>
      <rPr>
        <b/>
        <i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rather than </t>
    </r>
    <r>
      <rPr>
        <b/>
        <i/>
        <sz val="12"/>
        <color theme="1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 xml:space="preserve"> when </t>
    </r>
    <r>
      <rPr>
        <b/>
        <i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 &lt; 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</si>
</sst>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i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2" tint="-0.499984740745262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'Forest plot wg'!$A$2:$A$4</c:f>
              <c:strCache>
                <c:ptCount val="3"/>
                <c:pt idx="0">
                  <c:v>Pre vs. post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'Forest plot wg'!$B$2:$B$4</c:f>
              <c:numCache>
                <c:formatCode>0.00</c:formatCode>
                <c:ptCount val="3"/>
                <c:pt idx="0">
                  <c:v>0.4586846543001688</c:v>
                </c:pt>
                <c:pt idx="1">
                  <c:v>4.5860070641182749E-2</c:v>
                </c:pt>
                <c:pt idx="2">
                  <c:v>0.87150923795915491</c:v>
                </c:pt>
              </c:numCache>
            </c:numRef>
          </c:xVal>
          <c:yVal>
            <c:numRef>
              <c:f>'Forest plot wg'!$C$2:$C$4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40-4876-A8D3-7E01836179D2}"/>
            </c:ext>
          </c:extLst>
        </c:ser>
        <c:ser>
          <c:idx val="1"/>
          <c:order val="1"/>
          <c:tx>
            <c:strRef>
              <c:f>'Forest plot wg'!$A$5:$A$7</c:f>
              <c:strCache>
                <c:ptCount val="3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'Forest plot wg'!$B$5:$B$7</c:f>
              <c:numCache>
                <c:formatCode>0.00</c:formatCode>
                <c:ptCount val="3"/>
              </c:numCache>
            </c:numRef>
          </c:xVal>
          <c:yVal>
            <c:numRef>
              <c:f>'Forest plot wg'!$C$5:$C$7</c:f>
              <c:numCache>
                <c:formatCode>General</c:formatCode>
                <c:ptCount val="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40-4876-A8D3-7E018361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29650896"/>
        <c:axId val="-1629627472"/>
      </c:scatterChart>
      <c:valAx>
        <c:axId val="-1629650896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29627472"/>
        <c:crosses val="autoZero"/>
        <c:crossBetween val="midCat"/>
      </c:valAx>
      <c:valAx>
        <c:axId val="-1629627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29650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76200</xdr:colOff>
      <xdr:row>5</xdr:row>
      <xdr:rowOff>76200</xdr:rowOff>
    </xdr:from>
    <xdr:to>
      <xdr:col>24</xdr:col>
      <xdr:colOff>787400</xdr:colOff>
      <xdr:row>11</xdr:row>
      <xdr:rowOff>114300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1133771-AAD8-C300-271B-E5C28B261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08500" y="1308100"/>
          <a:ext cx="4013200" cy="127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50800</xdr:colOff>
      <xdr:row>17</xdr:row>
      <xdr:rowOff>50800</xdr:rowOff>
    </xdr:from>
    <xdr:to>
      <xdr:col>25</xdr:col>
      <xdr:colOff>0</xdr:colOff>
      <xdr:row>20</xdr:row>
      <xdr:rowOff>63500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C417CC3-1B8A-E5A9-E224-024F7C8AD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3100" y="3733800"/>
          <a:ext cx="4076700" cy="622300"/>
        </a:xfrm>
        <a:prstGeom prst="rect">
          <a:avLst/>
        </a:prstGeom>
      </xdr:spPr>
    </xdr:pic>
    <xdr:clientData/>
  </xdr:twoCellAnchor>
  <xdr:twoCellAnchor editAs="oneCell">
    <xdr:from>
      <xdr:col>25</xdr:col>
      <xdr:colOff>611913</xdr:colOff>
      <xdr:row>5</xdr:row>
      <xdr:rowOff>69273</xdr:rowOff>
    </xdr:from>
    <xdr:to>
      <xdr:col>35</xdr:col>
      <xdr:colOff>71585</xdr:colOff>
      <xdr:row>7</xdr:row>
      <xdr:rowOff>164979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B154587-6123-09B3-C8B7-569D8FE6C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59458" y="1108364"/>
          <a:ext cx="7772400" cy="511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</xdr:colOff>
      <xdr:row>0</xdr:row>
      <xdr:rowOff>206374</xdr:rowOff>
    </xdr:from>
    <xdr:to>
      <xdr:col>9</xdr:col>
      <xdr:colOff>15874</xdr:colOff>
      <xdr:row>14</xdr:row>
      <xdr:rowOff>50005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825498</xdr:colOff>
      <xdr:row>1</xdr:row>
      <xdr:rowOff>0</xdr:rowOff>
    </xdr:from>
    <xdr:to>
      <xdr:col>13</xdr:col>
      <xdr:colOff>825499</xdr:colOff>
      <xdr:row>9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15018" y="198120"/>
          <a:ext cx="3413761" cy="1584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could say something along the lines of: 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 </a:t>
          </a:r>
          <a:r>
            <a:rPr lang="en-GB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vs. </a:t>
          </a:r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found an inscrease from small to larger jump heights compared to pre training (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0.81, 90% CI, 0.23 – 1.40)</a:t>
          </a:r>
          <a:r>
            <a:rPr lang="en-GB">
              <a:effectLst/>
            </a:rPr>
            <a:t> </a:t>
          </a:r>
        </a:p>
        <a:p>
          <a:endParaRPr lang="en-GB" sz="1100">
            <a:effectLst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topLeftCell="G1" zoomScale="110" zoomScaleNormal="110" workbookViewId="0">
      <selection activeCell="L12" sqref="L12"/>
    </sheetView>
  </sheetViews>
  <sheetFormatPr baseColWidth="10" defaultColWidth="10.796875" defaultRowHeight="15.6" x14ac:dyDescent="0.3"/>
  <cols>
    <col min="1" max="1" width="12" style="4" bestFit="1" customWidth="1"/>
    <col min="2" max="2" width="10.796875" style="24"/>
    <col min="3" max="3" width="10.796875" style="4"/>
    <col min="4" max="4" width="10.796875" style="24"/>
    <col min="5" max="5" width="10.796875" style="12"/>
    <col min="6" max="6" width="11" style="35" bestFit="1" customWidth="1"/>
    <col min="7" max="7" width="10.796875" style="4"/>
    <col min="8" max="8" width="11.69921875" style="21" customWidth="1"/>
    <col min="9" max="10" width="19" style="7" customWidth="1"/>
    <col min="11" max="11" width="10.796875" style="4"/>
    <col min="12" max="12" width="14.5" style="12" bestFit="1" customWidth="1"/>
    <col min="13" max="13" width="5.19921875" style="12" customWidth="1"/>
    <col min="14" max="14" width="5.296875" style="12" customWidth="1"/>
    <col min="15" max="15" width="14.69921875" style="12" customWidth="1"/>
    <col min="16" max="16" width="10.796875" style="5"/>
    <col min="17" max="17" width="17.796875" style="5" bestFit="1" customWidth="1"/>
    <col min="18" max="18" width="10.796875" style="20"/>
    <col min="19" max="19" width="17.296875" style="21" bestFit="1" customWidth="1"/>
    <col min="20" max="16384" width="10.796875" style="24"/>
  </cols>
  <sheetData>
    <row r="1" spans="1:38" x14ac:dyDescent="0.3">
      <c r="A1" s="46" t="s">
        <v>22</v>
      </c>
      <c r="B1" s="46"/>
      <c r="C1" s="46"/>
      <c r="D1" s="46"/>
      <c r="E1" s="46"/>
      <c r="F1" s="47"/>
      <c r="G1" s="30"/>
      <c r="H1" s="48" t="s">
        <v>21</v>
      </c>
      <c r="I1" s="49"/>
      <c r="J1" s="56" t="s">
        <v>36</v>
      </c>
      <c r="O1" s="57" t="s">
        <v>37</v>
      </c>
      <c r="P1" s="50"/>
      <c r="Q1" s="51"/>
      <c r="R1" s="51"/>
      <c r="S1" s="52"/>
    </row>
    <row r="2" spans="1:38" ht="16.05" customHeight="1" x14ac:dyDescent="0.3">
      <c r="A2" s="15"/>
      <c r="B2" s="44" t="s">
        <v>24</v>
      </c>
      <c r="C2" s="44"/>
      <c r="D2" s="43" t="s">
        <v>25</v>
      </c>
      <c r="E2" s="44"/>
      <c r="F2" s="36" t="s">
        <v>30</v>
      </c>
      <c r="G2" s="37" t="s">
        <v>35</v>
      </c>
      <c r="H2" s="53" t="s">
        <v>16</v>
      </c>
      <c r="I2" s="54"/>
      <c r="J2" s="56"/>
      <c r="K2" s="23" t="s">
        <v>11</v>
      </c>
      <c r="L2" s="22"/>
      <c r="M2" s="22"/>
      <c r="N2" s="22"/>
      <c r="O2" s="58"/>
      <c r="P2" s="53" t="s">
        <v>18</v>
      </c>
      <c r="Q2" s="55"/>
      <c r="R2" s="55"/>
      <c r="S2" s="54"/>
    </row>
    <row r="3" spans="1:38" ht="16.05" customHeight="1" x14ac:dyDescent="0.3">
      <c r="A3" s="25" t="s">
        <v>5</v>
      </c>
      <c r="B3" s="26" t="s">
        <v>0</v>
      </c>
      <c r="C3" s="25" t="s">
        <v>1</v>
      </c>
      <c r="D3" s="26" t="s">
        <v>0</v>
      </c>
      <c r="E3" s="28" t="s">
        <v>1</v>
      </c>
      <c r="F3" s="34" t="s">
        <v>2</v>
      </c>
      <c r="G3" s="8" t="s">
        <v>29</v>
      </c>
      <c r="H3" s="8" t="s">
        <v>14</v>
      </c>
      <c r="I3" s="29" t="s">
        <v>8</v>
      </c>
      <c r="J3" s="32" t="s">
        <v>34</v>
      </c>
      <c r="K3" s="2" t="s">
        <v>12</v>
      </c>
      <c r="L3" s="28" t="s">
        <v>17</v>
      </c>
      <c r="M3" s="27" t="s">
        <v>19</v>
      </c>
      <c r="N3" s="27" t="s">
        <v>20</v>
      </c>
      <c r="O3" s="27" t="s">
        <v>23</v>
      </c>
      <c r="P3" s="1" t="s">
        <v>4</v>
      </c>
      <c r="Q3" s="13" t="s">
        <v>9</v>
      </c>
      <c r="R3" s="3" t="s">
        <v>3</v>
      </c>
      <c r="S3" s="8" t="s">
        <v>10</v>
      </c>
      <c r="U3" s="45" t="s">
        <v>13</v>
      </c>
      <c r="V3" s="45"/>
      <c r="W3" s="45"/>
      <c r="X3" s="45"/>
      <c r="Y3" s="45"/>
      <c r="AA3" s="45" t="s">
        <v>15</v>
      </c>
      <c r="AB3" s="45"/>
      <c r="AC3" s="45"/>
      <c r="AD3" s="45"/>
      <c r="AE3" s="45"/>
      <c r="AF3" s="45"/>
      <c r="AG3" s="45"/>
      <c r="AH3" s="45"/>
      <c r="AI3" s="45"/>
    </row>
    <row r="4" spans="1:38" x14ac:dyDescent="0.3">
      <c r="A4" s="21" t="s">
        <v>31</v>
      </c>
      <c r="B4" s="6">
        <v>32</v>
      </c>
      <c r="C4" s="31">
        <v>7.87</v>
      </c>
      <c r="D4" s="24">
        <v>26.9</v>
      </c>
      <c r="E4" s="12">
        <v>9.92</v>
      </c>
      <c r="F4" s="35">
        <v>5</v>
      </c>
      <c r="G4" s="16">
        <f>(B4-D4)/((C4+E4)/2)</f>
        <v>0.57335581787521095</v>
      </c>
      <c r="H4" s="17">
        <f>G4*(1-(3/(4*(F4-1)-1)))</f>
        <v>0.4586846543001688</v>
      </c>
      <c r="I4" s="14" t="str">
        <f>IF(H4&lt;-0.8,"large difference",IF(H4&lt;-0.5,"moderate difference",IF(H4&lt;-0.2,"small difference", IF(H4&lt;0.2,"trivial", IF(H4&lt;0.5,"small difference", IF(H4 &lt;0.8, "moderate difference",IF(H4&gt;0.8, "large difference")))))))</f>
        <v>small difference</v>
      </c>
      <c r="J4" s="14">
        <v>0.97199999999999998</v>
      </c>
      <c r="K4" s="10">
        <f>SQRT((2*(1-J4)/F4)+(H4^2/(2*(F4-1))))</f>
        <v>0.19364646010528613</v>
      </c>
      <c r="L4" s="19">
        <v>90</v>
      </c>
      <c r="M4" s="18">
        <f>(100-L4)/100</f>
        <v>0.1</v>
      </c>
      <c r="N4" s="19">
        <f>F4-1</f>
        <v>4</v>
      </c>
      <c r="O4" s="18">
        <f>_xlfn.T.INV.2T(M4,N4)</f>
        <v>2.1318467863266499</v>
      </c>
      <c r="P4" s="9">
        <f>H4-O4*K4</f>
        <v>4.5860070641182749E-2</v>
      </c>
      <c r="Q4" s="14" t="str">
        <f>IF(P4&lt;-0.8,"large difference",IF(P4&lt;-0.5,"moderate difference",IF(P4&lt;-0.2,"small difference", IF(P4&lt;0.2,"trivial", IF(P4&lt;0.5,"small difference", IF(P4 &lt;0.8, "moderate difference",IF(P4&gt;0.8, "large difference")))))))</f>
        <v>trivial</v>
      </c>
      <c r="R4" s="9">
        <f>H4+O4*K4</f>
        <v>0.87150923795915491</v>
      </c>
      <c r="S4" s="14" t="str">
        <f>IF(R4&lt;-0.8,"large difference",IF(R4&lt;-0.5,"moderate difference",IF(R4&lt;-0.2,"small difference", IF(R4&lt;0.2,"trivial", IF(R4&lt;0.5,"small difference", IF(R4 &lt;0.8, "moderate difference",IF(R4&gt;0.8, "large difference")))))))</f>
        <v>large difference</v>
      </c>
      <c r="U4" s="45"/>
      <c r="V4" s="45"/>
      <c r="W4" s="45"/>
      <c r="X4" s="45"/>
      <c r="Y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8" ht="16.05" customHeight="1" x14ac:dyDescent="0.3">
      <c r="A5" s="33"/>
      <c r="B5" s="6"/>
      <c r="C5" s="31"/>
      <c r="G5" s="16" t="e">
        <f>(B5-D5)/((C5+E5)/2)</f>
        <v>#DIV/0!</v>
      </c>
      <c r="H5" s="17" t="e">
        <f>G5*(1-(3/(4*(F5-1)-1)))</f>
        <v>#DIV/0!</v>
      </c>
      <c r="I5" s="14" t="e">
        <f>IF(H5&lt;-0.8,"large difference",IF(H5&lt;-0.5,"moderate difference",IF(H5&lt;-0.2,"small difference", IF(H5&lt;0.2,"trivial", IF(H5&lt;0.5,"small difference", IF(H5 &lt;0.8, "moderate difference",IF(H5&gt;0.8, "large difference")))))))</f>
        <v>#DIV/0!</v>
      </c>
      <c r="J5" s="14">
        <v>0.84799999999999998</v>
      </c>
      <c r="K5" s="10" t="e">
        <f>SQRT((2*(1-J5)/F5)+(H5^2/(2*(F5-1))))</f>
        <v>#DIV/0!</v>
      </c>
      <c r="L5" s="19">
        <v>95</v>
      </c>
      <c r="M5" s="18">
        <f>(100-L5)/100</f>
        <v>0.05</v>
      </c>
      <c r="N5" s="19">
        <f>F5-1</f>
        <v>-1</v>
      </c>
      <c r="O5" s="18" t="e">
        <f>_xlfn.T.INV.2T(M5,N5)</f>
        <v>#NUM!</v>
      </c>
      <c r="P5" s="9" t="e">
        <f>H5-O5*K5</f>
        <v>#DIV/0!</v>
      </c>
      <c r="Q5" s="14" t="e">
        <f>IF(P5&lt;-0.8,"large difference",IF(P5&lt;-0.5,"moderate difference",IF(P5&lt;-0.2,"small difference", IF(P5&lt;0.2,"trivial", IF(P5&lt;0.5,"small difference", IF(P5 &lt;0.8, "moderate difference",IF(P5&gt;0.8, "large difference")))))))</f>
        <v>#DIV/0!</v>
      </c>
      <c r="R5" s="9" t="e">
        <f>H5+O5*K5</f>
        <v>#DIV/0!</v>
      </c>
      <c r="S5" s="14" t="e">
        <f>IF(R5&lt;-0.8,"large difference",IF(R5&lt;-0.5,"moderate difference",IF(R5&lt;-0.2,"small difference", IF(R5&lt;0.2,"trivial", IF(R5&lt;0.5,"small difference", IF(R5 &lt;0.8, "moderate difference",IF(R5&gt;0.8, "large difference")))))))</f>
        <v>#DIV/0!</v>
      </c>
      <c r="U5" s="45"/>
      <c r="V5" s="45"/>
      <c r="W5" s="45"/>
      <c r="X5" s="45"/>
      <c r="Y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8" ht="16.05" customHeight="1" x14ac:dyDescent="0.3">
      <c r="A6" s="33"/>
      <c r="B6" s="6"/>
      <c r="C6" s="31"/>
      <c r="G6" s="16" t="e">
        <f>(B6-D6)/((C6+E6)/2)</f>
        <v>#DIV/0!</v>
      </c>
      <c r="H6" s="17" t="e">
        <f>G6*(1-(3/(4*(F6-1)-1)))</f>
        <v>#DIV/0!</v>
      </c>
      <c r="I6" s="14" t="e">
        <f>IF(H6&lt;-0.8,"large difference",IF(H6&lt;-0.5,"moderate difference",IF(H6&lt;-0.2,"small difference", IF(H6&lt;0.2,"trivial", IF(H6&lt;0.5,"small difference", IF(H6 &lt;0.8, "moderate difference",IF(H6&gt;0.8, "large difference")))))))</f>
        <v>#DIV/0!</v>
      </c>
      <c r="J6" s="14">
        <v>0.66800000000000004</v>
      </c>
      <c r="K6" s="10" t="e">
        <f>SQRT((2*(1-J6)/F6)+(H6^2/(2*(F6-1))))</f>
        <v>#DIV/0!</v>
      </c>
      <c r="L6" s="19">
        <v>96</v>
      </c>
      <c r="M6" s="18">
        <f>(100-L6)/100</f>
        <v>0.04</v>
      </c>
      <c r="N6" s="19">
        <f>F6-1</f>
        <v>-1</v>
      </c>
      <c r="O6" s="18" t="e">
        <f>_xlfn.T.INV.2T(M6,N6)</f>
        <v>#NUM!</v>
      </c>
      <c r="P6" s="9" t="e">
        <f>H6-O6*K6</f>
        <v>#DIV/0!</v>
      </c>
      <c r="Q6" s="14" t="e">
        <f>IF(P6&lt;-0.8,"large difference",IF(P6&lt;-0.5,"moderate difference",IF(P6&lt;-0.2,"small difference", IF(P6&lt;0.2,"trivial", IF(P6&lt;0.5,"small difference", IF(P6 &lt;0.8, "moderate difference",IF(P6&gt;0.8, "large difference")))))))</f>
        <v>#DIV/0!</v>
      </c>
      <c r="R6" s="9" t="e">
        <f>H6+O6*K6</f>
        <v>#DIV/0!</v>
      </c>
      <c r="S6" s="14" t="e">
        <f>IF(R6&lt;-0.8,"large difference",IF(R6&lt;-0.5,"moderate difference",IF(R6&lt;-0.2,"small difference", IF(R6&lt;0.2,"trivial", IF(R6&lt;0.5,"small difference", IF(R6 &lt;0.8, "moderate difference",IF(R6&gt;0.8, "large difference")))))))</f>
        <v>#DIV/0!</v>
      </c>
      <c r="AJ6" s="40" t="s">
        <v>33</v>
      </c>
      <c r="AK6" s="40"/>
      <c r="AL6" s="40"/>
    </row>
    <row r="7" spans="1:38" ht="16.05" customHeight="1" x14ac:dyDescent="0.3">
      <c r="A7" s="33"/>
      <c r="G7" s="16" t="e">
        <f>(B7-D7)/((C7+E7)/2)</f>
        <v>#DIV/0!</v>
      </c>
      <c r="H7" s="17" t="e">
        <f>G7*(1-(3/(4*(F7-1)-1)))</f>
        <v>#DIV/0!</v>
      </c>
      <c r="I7" s="14" t="e">
        <f>IF(H7&lt;-0.8,"large difference",IF(H7&lt;-0.5,"moderate difference",IF(H7&lt;-0.2,"small difference", IF(H7&lt;0.2,"trivial", IF(H7&lt;0.5,"small difference", IF(H7 &lt;0.8, "moderate difference",IF(H7&gt;0.8, "large difference")))))))</f>
        <v>#DIV/0!</v>
      </c>
      <c r="J7" s="14">
        <v>0.97299999999999998</v>
      </c>
      <c r="K7" s="10" t="e">
        <f>SQRT((2*(1-J7)/F7)+(H7^2/(2*(F7-1))))</f>
        <v>#DIV/0!</v>
      </c>
      <c r="L7" s="19">
        <v>97</v>
      </c>
      <c r="M7" s="18">
        <f>(100-L7)/100</f>
        <v>0.03</v>
      </c>
      <c r="N7" s="19">
        <f>F7-1</f>
        <v>-1</v>
      </c>
      <c r="O7" s="18" t="e">
        <f>_xlfn.T.INV.2T(M7,N7)</f>
        <v>#NUM!</v>
      </c>
      <c r="P7" s="9" t="e">
        <f>H7-O7*K7</f>
        <v>#DIV/0!</v>
      </c>
      <c r="Q7" s="14" t="e">
        <f>IF(P7&lt;-0.8,"large difference",IF(P7&lt;-0.5,"moderate difference",IF(P7&lt;-0.2,"small difference", IF(P7&lt;0.2,"trivial", IF(P7&lt;0.5,"small difference", IF(P7 &lt;0.8, "moderate difference",IF(P7&gt;0.8, "large difference")))))))</f>
        <v>#DIV/0!</v>
      </c>
      <c r="R7" s="9" t="e">
        <f>H7+O7*K7</f>
        <v>#DIV/0!</v>
      </c>
      <c r="S7" s="14" t="e">
        <f>IF(R7&lt;-0.8,"large difference",IF(R7&lt;-0.5,"moderate difference",IF(R7&lt;-0.2,"small difference", IF(R7&lt;0.2,"trivial", IF(R7&lt;0.5,"small difference", IF(R7 &lt;0.8, "moderate difference",IF(R7&gt;0.8, "large difference")))))))</f>
        <v>#DIV/0!</v>
      </c>
      <c r="AJ7" s="40"/>
      <c r="AK7" s="40"/>
      <c r="AL7" s="40"/>
    </row>
    <row r="8" spans="1:38" ht="16.95" customHeight="1" x14ac:dyDescent="0.3">
      <c r="A8" s="33"/>
      <c r="G8" s="16" t="e">
        <f>(B8-D8)/((C8+E8)/2)</f>
        <v>#DIV/0!</v>
      </c>
      <c r="H8" s="17" t="e">
        <f>G8*(1-(3/(4*(F8-1)-1)))</f>
        <v>#DIV/0!</v>
      </c>
      <c r="I8" s="14" t="e">
        <f>IF(H8&lt;-0.8,"large difference",IF(H8&lt;-0.5,"moderate difference",IF(H8&lt;-0.2,"small difference", IF(H8&lt;0.2,"trivial", IF(H8&lt;0.5,"small difference", IF(H8 &lt;0.8, "moderate difference",IF(H8&gt;0.8, "large difference")))))))</f>
        <v>#DIV/0!</v>
      </c>
      <c r="J8" s="14">
        <v>0.56299999999999994</v>
      </c>
      <c r="K8" s="10" t="e">
        <f>SQRT((2*(1-J8)/F8)+(H8^2/(2*(F8-1))))</f>
        <v>#DIV/0!</v>
      </c>
      <c r="L8" s="19">
        <v>98</v>
      </c>
      <c r="M8" s="18">
        <f>(100-L8)/100</f>
        <v>0.02</v>
      </c>
      <c r="N8" s="19">
        <f>F8-1</f>
        <v>-1</v>
      </c>
      <c r="O8" s="18" t="e">
        <f>_xlfn.T.INV.2T(M8,N8)</f>
        <v>#NUM!</v>
      </c>
      <c r="P8" s="9" t="e">
        <f>H8-O8*K8</f>
        <v>#DIV/0!</v>
      </c>
      <c r="Q8" s="14" t="e">
        <f>IF(P8&lt;-0.8,"large difference",IF(P8&lt;-0.5,"moderate difference",IF(P8&lt;-0.2,"small difference", IF(P8&lt;0.2,"trivial", IF(P8&lt;0.5,"small difference", IF(P8 &lt;0.8, "moderate difference",IF(P8&gt;0.8, "large difference")))))))</f>
        <v>#DIV/0!</v>
      </c>
      <c r="R8" s="9" t="e">
        <f>H8+O8*K8</f>
        <v>#DIV/0!</v>
      </c>
      <c r="S8" s="14" t="e">
        <f>IF(R8&lt;-0.8,"large difference",IF(R8&lt;-0.5,"moderate difference",IF(R8&lt;-0.2,"small difference", IF(R8&lt;0.2,"trivial", IF(R8&lt;0.5,"small difference", IF(R8 &lt;0.8, "moderate difference",IF(R8&gt;0.8, "large difference")))))))</f>
        <v>#DIV/0!</v>
      </c>
      <c r="AJ8" s="40"/>
      <c r="AK8" s="40"/>
      <c r="AL8" s="40"/>
    </row>
    <row r="9" spans="1:38" x14ac:dyDescent="0.3">
      <c r="AA9" s="42" t="s">
        <v>32</v>
      </c>
      <c r="AB9" s="42"/>
      <c r="AC9" s="42"/>
      <c r="AD9" s="42"/>
      <c r="AE9" s="42"/>
      <c r="AF9" s="42"/>
      <c r="AG9" s="42"/>
      <c r="AH9" s="42"/>
      <c r="AI9" s="42"/>
    </row>
    <row r="12" spans="1:38" x14ac:dyDescent="0.3">
      <c r="O12" s="38"/>
    </row>
    <row r="13" spans="1:38" x14ac:dyDescent="0.3">
      <c r="U13" s="42" t="s">
        <v>26</v>
      </c>
      <c r="V13" s="42"/>
      <c r="W13" s="42"/>
      <c r="X13" s="42"/>
      <c r="Y13" s="42"/>
    </row>
    <row r="15" spans="1:38" x14ac:dyDescent="0.3">
      <c r="U15" s="41" t="s">
        <v>27</v>
      </c>
      <c r="V15" s="41"/>
      <c r="W15" s="41"/>
      <c r="X15" s="41"/>
      <c r="Y15" s="41"/>
    </row>
    <row r="16" spans="1:38" x14ac:dyDescent="0.3">
      <c r="U16" s="41"/>
      <c r="V16" s="41"/>
      <c r="W16" s="41"/>
      <c r="X16" s="41"/>
      <c r="Y16" s="41"/>
    </row>
    <row r="17" spans="21:25" x14ac:dyDescent="0.3">
      <c r="U17" s="41"/>
      <c r="V17" s="41"/>
      <c r="W17" s="41"/>
      <c r="X17" s="41"/>
      <c r="Y17" s="41"/>
    </row>
    <row r="22" spans="21:25" x14ac:dyDescent="0.3">
      <c r="U22" s="42" t="s">
        <v>28</v>
      </c>
      <c r="V22" s="42"/>
      <c r="W22" s="42"/>
      <c r="X22" s="42"/>
      <c r="Y22" s="42"/>
    </row>
  </sheetData>
  <mergeCells count="16">
    <mergeCell ref="A1:F1"/>
    <mergeCell ref="H1:I1"/>
    <mergeCell ref="P1:S1"/>
    <mergeCell ref="B2:C2"/>
    <mergeCell ref="H2:I2"/>
    <mergeCell ref="P2:S2"/>
    <mergeCell ref="J1:J2"/>
    <mergeCell ref="O1:O2"/>
    <mergeCell ref="AJ6:AL8"/>
    <mergeCell ref="U15:Y17"/>
    <mergeCell ref="U22:Y22"/>
    <mergeCell ref="D2:E2"/>
    <mergeCell ref="AA3:AI5"/>
    <mergeCell ref="AA9:AI9"/>
    <mergeCell ref="U3:Y5"/>
    <mergeCell ref="U13:Y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60" zoomScaleNormal="160" zoomScalePageLayoutView="160" workbookViewId="0">
      <selection activeCell="J10" sqref="J10"/>
    </sheetView>
  </sheetViews>
  <sheetFormatPr baseColWidth="10" defaultRowHeight="15.6" x14ac:dyDescent="0.3"/>
  <cols>
    <col min="1" max="3" width="11.19921875" style="39"/>
  </cols>
  <sheetData>
    <row r="1" spans="1:3" x14ac:dyDescent="0.3">
      <c r="A1" s="1" t="s">
        <v>5</v>
      </c>
      <c r="B1" s="1" t="s">
        <v>6</v>
      </c>
      <c r="C1" s="1" t="s">
        <v>7</v>
      </c>
    </row>
    <row r="2" spans="1:3" x14ac:dyDescent="0.3">
      <c r="A2" s="59" t="str">
        <f>'ES within group'!A4</f>
        <v xml:space="preserve">Pre vs. post </v>
      </c>
      <c r="B2" s="11">
        <f>'ES within group'!H4</f>
        <v>0.4586846543001688</v>
      </c>
      <c r="C2" s="39">
        <v>1</v>
      </c>
    </row>
    <row r="3" spans="1:3" x14ac:dyDescent="0.3">
      <c r="A3" s="59"/>
      <c r="B3" s="11">
        <f>'ES within group'!P4</f>
        <v>4.5860070641182749E-2</v>
      </c>
      <c r="C3" s="39">
        <v>1</v>
      </c>
    </row>
    <row r="4" spans="1:3" x14ac:dyDescent="0.3">
      <c r="A4" s="59"/>
      <c r="B4" s="11">
        <f>'ES within group'!R4</f>
        <v>0.87150923795915491</v>
      </c>
      <c r="C4" s="39">
        <v>1</v>
      </c>
    </row>
    <row r="5" spans="1:3" x14ac:dyDescent="0.3">
      <c r="A5" s="60"/>
      <c r="B5" s="11"/>
    </row>
    <row r="6" spans="1:3" x14ac:dyDescent="0.3">
      <c r="A6" s="60"/>
      <c r="B6" s="11"/>
    </row>
    <row r="7" spans="1:3" x14ac:dyDescent="0.3">
      <c r="A7" s="60"/>
      <c r="B7" s="11"/>
    </row>
    <row r="8" spans="1:3" x14ac:dyDescent="0.3">
      <c r="A8" s="61"/>
      <c r="B8" s="11"/>
    </row>
    <row r="9" spans="1:3" x14ac:dyDescent="0.3">
      <c r="A9" s="61"/>
      <c r="B9" s="11"/>
    </row>
    <row r="10" spans="1:3" x14ac:dyDescent="0.3">
      <c r="A10" s="61"/>
      <c r="B10" s="11"/>
    </row>
    <row r="11" spans="1:3" x14ac:dyDescent="0.3">
      <c r="A11" s="61"/>
      <c r="B11" s="11"/>
    </row>
    <row r="12" spans="1:3" x14ac:dyDescent="0.3">
      <c r="A12" s="61"/>
      <c r="B12" s="11"/>
    </row>
    <row r="13" spans="1:3" x14ac:dyDescent="0.3">
      <c r="A13" s="61"/>
      <c r="B13" s="11"/>
    </row>
  </sheetData>
  <mergeCells count="4">
    <mergeCell ref="A2:A4"/>
    <mergeCell ref="A5:A7"/>
    <mergeCell ref="A8:A10"/>
    <mergeCell ref="A11:A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 within group</vt:lpstr>
      <vt:lpstr>Forest plot wg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BESSON</cp:lastModifiedBy>
  <dcterms:created xsi:type="dcterms:W3CDTF">2018-10-15T10:21:43Z</dcterms:created>
  <dcterms:modified xsi:type="dcterms:W3CDTF">2023-02-02T14:50:45Z</dcterms:modified>
</cp:coreProperties>
</file>