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ESSON\Desktop\Fac\Cours\L3 ES Outils technologiques\L3 ES S6 Outils technologiques\Stat pour OT\"/>
    </mc:Choice>
  </mc:AlternateContent>
  <bookViews>
    <workbookView xWindow="0" yWindow="0" windowWidth="23040" windowHeight="8676" activeTab="3"/>
  </bookViews>
  <sheets>
    <sheet name="ES between groups" sheetId="1" r:id="rId1"/>
    <sheet name="Forest plot bg" sheetId="2" r:id="rId2"/>
    <sheet name="ES within group" sheetId="3" r:id="rId3"/>
    <sheet name="Forest plot wg" sheetId="4" r:id="rId4"/>
  </sheet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6" i="4" l="1"/>
  <c r="B15" i="4"/>
  <c r="B14" i="4"/>
  <c r="B13" i="4"/>
  <c r="B12" i="4"/>
  <c r="B11" i="4"/>
  <c r="B10" i="4"/>
  <c r="B9" i="4"/>
  <c r="B8" i="4"/>
  <c r="B13" i="2"/>
  <c r="B12" i="2"/>
  <c r="B11" i="2"/>
  <c r="B10" i="2"/>
  <c r="B9" i="2"/>
  <c r="B8" i="2"/>
  <c r="L6" i="1"/>
  <c r="M6" i="1"/>
  <c r="L7" i="1"/>
  <c r="M7" i="1"/>
  <c r="N7" i="1" s="1"/>
  <c r="H6" i="1"/>
  <c r="J6" i="1" s="1"/>
  <c r="H7" i="1"/>
  <c r="I7" i="1" s="1"/>
  <c r="J7" i="1" l="1"/>
  <c r="O7" i="1" s="1"/>
  <c r="P7" i="1" s="1"/>
  <c r="I6" i="1"/>
  <c r="N6" i="1"/>
  <c r="Q6" i="1" s="1"/>
  <c r="R6" i="1" s="1"/>
  <c r="B7" i="4"/>
  <c r="B6" i="4"/>
  <c r="B5" i="4"/>
  <c r="B4" i="4"/>
  <c r="B3" i="4"/>
  <c r="B2" i="4"/>
  <c r="A5" i="4"/>
  <c r="A2" i="4"/>
  <c r="Q7" i="1" l="1"/>
  <c r="R7" i="1" s="1"/>
  <c r="O6" i="1"/>
  <c r="P6" i="1" s="1"/>
  <c r="G8" i="3"/>
  <c r="H8" i="3" s="1"/>
  <c r="M8" i="3"/>
  <c r="O8" i="3" s="1"/>
  <c r="N8" i="3"/>
  <c r="K7" i="3"/>
  <c r="M7" i="3"/>
  <c r="O7" i="3" s="1"/>
  <c r="N7" i="3"/>
  <c r="G7" i="3"/>
  <c r="H7" i="3" s="1"/>
  <c r="I7" i="3" s="1"/>
  <c r="G6" i="3"/>
  <c r="H6" i="3"/>
  <c r="I6" i="3"/>
  <c r="K6" i="3"/>
  <c r="M6" i="3"/>
  <c r="N6" i="3"/>
  <c r="O6" i="3"/>
  <c r="G5" i="3"/>
  <c r="H5" i="3" s="1"/>
  <c r="I5" i="3" s="1"/>
  <c r="G4" i="3"/>
  <c r="H4" i="3" s="1"/>
  <c r="K4" i="3" s="1"/>
  <c r="M5" i="3"/>
  <c r="N5" i="3"/>
  <c r="O5" i="3" s="1"/>
  <c r="N4" i="3"/>
  <c r="M4" i="1"/>
  <c r="H5" i="1"/>
  <c r="I5" i="1" s="1"/>
  <c r="L5" i="1"/>
  <c r="N5" i="1" s="1"/>
  <c r="M5" i="1"/>
  <c r="I8" i="3" l="1"/>
  <c r="K8" i="3"/>
  <c r="P8" i="3" s="1"/>
  <c r="Q8" i="3" s="1"/>
  <c r="R7" i="3"/>
  <c r="S7" i="3" s="1"/>
  <c r="P7" i="3"/>
  <c r="Q7" i="3" s="1"/>
  <c r="R6" i="3"/>
  <c r="S6" i="3" s="1"/>
  <c r="P6" i="3"/>
  <c r="Q6" i="3" s="1"/>
  <c r="K5" i="3"/>
  <c r="P5" i="3" s="1"/>
  <c r="Q5" i="3" s="1"/>
  <c r="J5" i="1"/>
  <c r="Q5" i="1" s="1"/>
  <c r="R5" i="1" s="1"/>
  <c r="M4" i="3"/>
  <c r="B5" i="2"/>
  <c r="L4" i="1"/>
  <c r="N4" i="1" s="1"/>
  <c r="O4" i="1" s="1"/>
  <c r="H4" i="1"/>
  <c r="I4" i="1" s="1"/>
  <c r="J4" i="1"/>
  <c r="A5" i="2"/>
  <c r="A2" i="2"/>
  <c r="R8" i="3" l="1"/>
  <c r="S8" i="3" s="1"/>
  <c r="R5" i="3"/>
  <c r="S5" i="3" s="1"/>
  <c r="O5" i="1"/>
  <c r="P5" i="1" s="1"/>
  <c r="O4" i="3"/>
  <c r="R4" i="3" s="1"/>
  <c r="S4" i="3" s="1"/>
  <c r="I4" i="3"/>
  <c r="B3" i="2"/>
  <c r="P4" i="1"/>
  <c r="Q4" i="1"/>
  <c r="B2" i="2"/>
  <c r="B6" i="2" l="1"/>
  <c r="P4" i="3"/>
  <c r="Q4" i="3" s="1"/>
  <c r="B7" i="2"/>
  <c r="B4" i="2"/>
  <c r="R4" i="1"/>
</calcChain>
</file>

<file path=xl/sharedStrings.xml><?xml version="1.0" encoding="utf-8"?>
<sst xmlns="http://schemas.openxmlformats.org/spreadsheetml/2006/main" count="87" uniqueCount="47">
  <si>
    <t>Mean</t>
  </si>
  <si>
    <t>SD</t>
  </si>
  <si>
    <t>n</t>
  </si>
  <si>
    <t>Group 2</t>
  </si>
  <si>
    <t>UL</t>
  </si>
  <si>
    <t>LL</t>
  </si>
  <si>
    <t>Comparison</t>
  </si>
  <si>
    <t>ES, LL, UL</t>
  </si>
  <si>
    <t>order</t>
  </si>
  <si>
    <t>Descriptor</t>
  </si>
  <si>
    <t>LL descriptor</t>
  </si>
  <si>
    <t>UL descriptor</t>
  </si>
  <si>
    <t>S.E.</t>
  </si>
  <si>
    <t>σ given n</t>
  </si>
  <si>
    <t>Lakens, D. (2013). Calculating and reporting effect sizes to facilitate cumulative science: a practical primer for t-tests and ANOVAs. Frontiers in psychology, 4, 863.</t>
  </si>
  <si>
    <t>g</t>
  </si>
  <si>
    <t>Nakagawa, S., &amp; Cuthill, I. C. (2007). Effect size, confidence interval and statistical significance: a practical guide for biologists. Biological reviews, 82(4), 591-605.</t>
  </si>
  <si>
    <r>
      <t xml:space="preserve">Hedges </t>
    </r>
    <r>
      <rPr>
        <b/>
        <i/>
        <sz val="12"/>
        <color theme="0"/>
        <rFont val="Calibri"/>
        <family val="2"/>
        <scheme val="minor"/>
      </rPr>
      <t>g</t>
    </r>
  </si>
  <si>
    <t>Calculation of confidence intervals: see equation 15 (p599) and equation 17 (Table 3)</t>
  </si>
  <si>
    <r>
      <t>Calculation of Hedges</t>
    </r>
    <r>
      <rPr>
        <i/>
        <sz val="12"/>
        <color theme="1"/>
        <rFont val="Calibri"/>
        <family val="2"/>
        <scheme val="minor"/>
      </rPr>
      <t xml:space="preserve"> g: </t>
    </r>
    <r>
      <rPr>
        <sz val="12"/>
        <color theme="1"/>
        <rFont val="Calibri"/>
        <family val="2"/>
        <scheme val="minor"/>
      </rPr>
      <t xml:space="preserve">see equation 4 (p3). This requires the calculation of Cohen's d, which is shown in equation 1 (p3) </t>
    </r>
  </si>
  <si>
    <t>Confidence level</t>
  </si>
  <si>
    <t>Confidence interval</t>
  </si>
  <si>
    <t>Group 1</t>
  </si>
  <si>
    <t>P</t>
  </si>
  <si>
    <t>df</t>
  </si>
  <si>
    <r>
      <t xml:space="preserve">A </t>
    </r>
    <r>
      <rPr>
        <b/>
        <i/>
        <sz val="12"/>
        <color theme="1"/>
        <rFont val="Calibri"/>
        <family val="2"/>
        <scheme val="minor"/>
      </rPr>
      <t>vs.</t>
    </r>
    <r>
      <rPr>
        <b/>
        <sz val="12"/>
        <color theme="1"/>
        <rFont val="Calibri"/>
        <family val="2"/>
        <scheme val="minor"/>
      </rPr>
      <t xml:space="preserve"> B</t>
    </r>
  </si>
  <si>
    <r>
      <t xml:space="preserve">C </t>
    </r>
    <r>
      <rPr>
        <b/>
        <i/>
        <sz val="12"/>
        <color theme="1"/>
        <rFont val="Calibri"/>
        <family val="2"/>
        <scheme val="minor"/>
      </rPr>
      <t xml:space="preserve">vs. </t>
    </r>
    <r>
      <rPr>
        <b/>
        <sz val="12"/>
        <color theme="1"/>
        <rFont val="Calibri"/>
        <family val="2"/>
        <scheme val="minor"/>
      </rPr>
      <t>D</t>
    </r>
  </si>
  <si>
    <t>Adapt thresholds within "IF" formula</t>
  </si>
  <si>
    <t>Change text under red column titles</t>
  </si>
  <si>
    <r>
      <rPr>
        <i/>
        <sz val="12"/>
        <color theme="0"/>
        <rFont val="Calibri"/>
        <family val="2"/>
        <scheme val="minor"/>
      </rPr>
      <t>t</t>
    </r>
    <r>
      <rPr>
        <sz val="12"/>
        <color theme="0"/>
        <rFont val="Calibri"/>
        <family val="2"/>
        <scheme val="minor"/>
      </rPr>
      <t>-statistic</t>
    </r>
  </si>
  <si>
    <t>Time point 1</t>
  </si>
  <si>
    <t>Time point 2</t>
  </si>
  <si>
    <t>Page 5, equation 10</t>
  </si>
  <si>
    <r>
      <t xml:space="preserve">Hedges, L. V. (1981). Distribution theory for Glass's estimator of effect size and related estimators. </t>
    </r>
    <r>
      <rPr>
        <i/>
        <sz val="12"/>
        <color theme="0"/>
        <rFont val="Calibri"/>
        <family val="2"/>
        <scheme val="minor"/>
      </rPr>
      <t>journal of Educational Statistics</t>
    </r>
    <r>
      <rPr>
        <sz val="12"/>
        <color theme="0"/>
        <rFont val="Calibri"/>
        <family val="2"/>
        <scheme val="minor"/>
      </rPr>
      <t xml:space="preserve">, </t>
    </r>
    <r>
      <rPr>
        <i/>
        <sz val="12"/>
        <color theme="0"/>
        <rFont val="Calibri"/>
        <family val="2"/>
        <scheme val="minor"/>
      </rPr>
      <t>6</t>
    </r>
    <r>
      <rPr>
        <sz val="12"/>
        <color theme="0"/>
        <rFont val="Calibri"/>
        <family val="2"/>
        <scheme val="minor"/>
      </rPr>
      <t>(2), 107-128.</t>
    </r>
  </si>
  <si>
    <t>Page 114</t>
  </si>
  <si>
    <t>d</t>
  </si>
  <si>
    <t>Sample size</t>
  </si>
  <si>
    <r>
      <t xml:space="preserve">Pre </t>
    </r>
    <r>
      <rPr>
        <b/>
        <i/>
        <sz val="12"/>
        <color theme="1"/>
        <rFont val="Calibri"/>
        <family val="2"/>
        <scheme val="minor"/>
      </rPr>
      <t>vs.</t>
    </r>
    <r>
      <rPr>
        <b/>
        <sz val="12"/>
        <color theme="1"/>
        <rFont val="Calibri"/>
        <family val="2"/>
        <scheme val="minor"/>
      </rPr>
      <t xml:space="preserve"> post </t>
    </r>
  </si>
  <si>
    <t>Page 600, Table 3, equation 18</t>
  </si>
  <si>
    <t>d^2 referes to Cohens d or hedges g squared</t>
  </si>
  <si>
    <t>Correlation</t>
  </si>
  <si>
    <t>Cohen's d</t>
  </si>
  <si>
    <t>Need to calculate this for within group ES</t>
  </si>
  <si>
    <r>
      <t xml:space="preserve">use </t>
    </r>
    <r>
      <rPr>
        <b/>
        <i/>
        <sz val="12"/>
        <color theme="1"/>
        <rFont val="Calibri"/>
        <family val="2"/>
        <scheme val="minor"/>
      </rPr>
      <t>t</t>
    </r>
    <r>
      <rPr>
        <sz val="12"/>
        <color theme="1"/>
        <rFont val="Calibri"/>
        <family val="2"/>
        <scheme val="minor"/>
      </rPr>
      <t xml:space="preserve"> rather than </t>
    </r>
    <r>
      <rPr>
        <b/>
        <i/>
        <sz val="12"/>
        <color theme="1"/>
        <rFont val="Calibri"/>
        <family val="2"/>
        <scheme val="minor"/>
      </rPr>
      <t>z</t>
    </r>
    <r>
      <rPr>
        <sz val="12"/>
        <color theme="1"/>
        <rFont val="Calibri"/>
        <family val="2"/>
        <scheme val="minor"/>
      </rPr>
      <t xml:space="preserve"> when </t>
    </r>
    <r>
      <rPr>
        <b/>
        <i/>
        <sz val="12"/>
        <color theme="1"/>
        <rFont val="Calibri"/>
        <family val="2"/>
        <scheme val="minor"/>
      </rPr>
      <t>n</t>
    </r>
    <r>
      <rPr>
        <sz val="12"/>
        <color theme="1"/>
        <rFont val="Calibri"/>
        <family val="2"/>
        <scheme val="minor"/>
      </rPr>
      <t xml:space="preserve"> &lt; 30</t>
    </r>
  </si>
  <si>
    <t>A vs. C</t>
  </si>
  <si>
    <t>B vs. D</t>
  </si>
  <si>
    <t>A vs.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</si>
</sst>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sz val="12"/>
      <color theme="0"/>
      <name val="Arial"/>
      <family val="2"/>
    </font>
    <font>
      <b/>
      <i/>
      <sz val="12"/>
      <color theme="0"/>
      <name val="Calibri"/>
      <family val="2"/>
      <scheme val="minor"/>
    </font>
    <font>
      <b/>
      <i/>
      <sz val="12"/>
      <color theme="1"/>
      <name val="Calibri"/>
      <family val="2"/>
      <scheme val="minor"/>
    </font>
    <font>
      <b/>
      <i/>
      <sz val="12"/>
      <color theme="2" tint="-0.499984740745262"/>
      <name val="Calibri"/>
      <family val="2"/>
      <scheme val="minor"/>
    </font>
    <font>
      <i/>
      <sz val="12"/>
      <color theme="1"/>
      <name val="Calibri"/>
      <family val="2"/>
      <scheme val="minor"/>
    </font>
    <font>
      <i/>
      <sz val="12"/>
      <color theme="0"/>
      <name val="Calibri"/>
      <family val="2"/>
      <scheme val="minor"/>
    </font>
    <font>
      <sz val="12"/>
      <color rgb="FFFF0000"/>
      <name val="Calibri"/>
      <family val="2"/>
      <scheme val="minor"/>
    </font>
    <font>
      <b/>
      <i/>
      <sz val="12"/>
      <color rgb="FFFF0000"/>
      <name val="Calibri"/>
      <family val="2"/>
      <scheme val="minor"/>
    </font>
    <font>
      <i/>
      <sz val="12"/>
      <color theme="0"/>
      <name val="Calibri"/>
      <family val="2"/>
      <scheme val="minor"/>
    </font>
    <font>
      <b/>
      <sz val="12"/>
      <color rgb="FFFF000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1" tint="0.249977111117893"/>
        <bgColor indexed="64"/>
      </patternFill>
    </fill>
  </fills>
  <borders count="6">
    <border>
      <left/>
      <right/>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6">
    <xf numFmtId="0" fontId="0" fillId="0" borderId="0" xfId="0"/>
    <xf numFmtId="0" fontId="0" fillId="0" borderId="0" xfId="0" applyAlignment="1">
      <alignment horizontal="center"/>
    </xf>
    <xf numFmtId="0" fontId="1" fillId="2" borderId="0" xfId="0" applyFont="1" applyFill="1" applyAlignment="1">
      <alignment horizontal="center"/>
    </xf>
    <xf numFmtId="0" fontId="1" fillId="2" borderId="1" xfId="0" applyFont="1" applyFill="1" applyBorder="1" applyAlignment="1">
      <alignment horizontal="center"/>
    </xf>
    <xf numFmtId="0" fontId="1" fillId="2" borderId="0" xfId="0" applyFont="1" applyFill="1"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2" fillId="0" borderId="0" xfId="0" applyFont="1" applyAlignment="1">
      <alignment horizontal="center"/>
    </xf>
    <xf numFmtId="0" fontId="0" fillId="0" borderId="0" xfId="0" applyFill="1" applyBorder="1" applyAlignment="1">
      <alignment horizontal="center"/>
    </xf>
    <xf numFmtId="0" fontId="3" fillId="3" borderId="1" xfId="0" applyFont="1" applyFill="1" applyBorder="1" applyAlignment="1">
      <alignment horizontal="center"/>
    </xf>
    <xf numFmtId="0" fontId="6" fillId="0" borderId="1" xfId="0" applyFont="1" applyBorder="1" applyAlignment="1">
      <alignment horizontal="center"/>
    </xf>
    <xf numFmtId="0" fontId="5" fillId="2" borderId="1" xfId="0" applyFont="1" applyFill="1" applyBorder="1" applyAlignment="1">
      <alignment horizontal="center"/>
    </xf>
    <xf numFmtId="2" fontId="2" fillId="0" borderId="0" xfId="0" applyNumberFormat="1" applyFont="1" applyBorder="1" applyAlignment="1">
      <alignment horizontal="center"/>
    </xf>
    <xf numFmtId="2" fontId="0" fillId="0" borderId="3" xfId="0" applyNumberFormat="1" applyBorder="1" applyAlignment="1">
      <alignment horizontal="center"/>
    </xf>
    <xf numFmtId="2" fontId="0" fillId="0" borderId="0" xfId="0" applyNumberFormat="1" applyAlignment="1">
      <alignment horizontal="center"/>
    </xf>
    <xf numFmtId="0" fontId="2" fillId="0" borderId="0" xfId="0" applyFont="1" applyBorder="1" applyAlignment="1">
      <alignment horizontal="center"/>
    </xf>
    <xf numFmtId="0" fontId="0" fillId="0" borderId="0" xfId="0" applyBorder="1" applyAlignment="1">
      <alignment horizontal="center"/>
    </xf>
    <xf numFmtId="0" fontId="5" fillId="2" borderId="0" xfId="0" applyFont="1" applyFill="1" applyAlignment="1">
      <alignment horizontal="center"/>
    </xf>
    <xf numFmtId="2" fontId="7" fillId="0" borderId="1" xfId="0" applyNumberFormat="1" applyFont="1" applyBorder="1" applyAlignment="1">
      <alignment horizontal="center"/>
    </xf>
    <xf numFmtId="0" fontId="0" fillId="3" borderId="1" xfId="0" applyFill="1" applyBorder="1" applyAlignment="1">
      <alignment horizontal="center"/>
    </xf>
    <xf numFmtId="0" fontId="0" fillId="0" borderId="0" xfId="0" applyAlignment="1">
      <alignment horizontal="center"/>
    </xf>
    <xf numFmtId="2" fontId="0" fillId="0" borderId="1" xfId="0" applyNumberFormat="1" applyBorder="1" applyAlignment="1">
      <alignment horizontal="center"/>
    </xf>
    <xf numFmtId="0" fontId="2" fillId="0" borderId="1" xfId="0" applyFont="1" applyBorder="1" applyAlignment="1">
      <alignment horizontal="center"/>
    </xf>
    <xf numFmtId="0" fontId="0" fillId="0" borderId="0" xfId="0" applyAlignment="1">
      <alignment horizontal="center"/>
    </xf>
    <xf numFmtId="0" fontId="3" fillId="3" borderId="0" xfId="0" applyFont="1" applyFill="1" applyBorder="1" applyAlignment="1">
      <alignment horizontal="center"/>
    </xf>
    <xf numFmtId="0" fontId="0" fillId="0" borderId="0" xfId="0" applyAlignment="1">
      <alignment horizontal="center"/>
    </xf>
    <xf numFmtId="0" fontId="2" fillId="0" borderId="1" xfId="0" applyFont="1" applyBorder="1" applyAlignment="1">
      <alignment horizontal="center"/>
    </xf>
    <xf numFmtId="0" fontId="3" fillId="3" borderId="0" xfId="0" applyFont="1" applyFill="1" applyBorder="1" applyAlignment="1">
      <alignment horizontal="center"/>
    </xf>
    <xf numFmtId="2" fontId="2" fillId="0" borderId="3" xfId="0" applyNumberFormat="1" applyFont="1" applyFill="1" applyBorder="1" applyAlignment="1">
      <alignment horizontal="center"/>
    </xf>
    <xf numFmtId="2" fontId="0" fillId="0" borderId="0" xfId="0" applyNumberFormat="1" applyBorder="1" applyAlignment="1">
      <alignment horizontal="center"/>
    </xf>
    <xf numFmtId="1" fontId="0" fillId="0" borderId="0" xfId="0" applyNumberFormat="1" applyBorder="1" applyAlignment="1">
      <alignment horizontal="center"/>
    </xf>
    <xf numFmtId="0" fontId="2" fillId="0" borderId="0" xfId="0" applyFont="1" applyBorder="1" applyAlignment="1">
      <alignment horizontal="center"/>
    </xf>
    <xf numFmtId="0" fontId="2" fillId="0" borderId="1" xfId="0" applyFont="1" applyBorder="1" applyAlignment="1">
      <alignment horizontal="center"/>
    </xf>
    <xf numFmtId="0" fontId="3" fillId="3" borderId="0" xfId="0" applyFont="1" applyFill="1" applyBorder="1" applyAlignment="1">
      <alignment horizontal="center"/>
    </xf>
    <xf numFmtId="0" fontId="3" fillId="3" borderId="1" xfId="0" applyFont="1" applyFill="1" applyBorder="1" applyAlignment="1">
      <alignment horizontal="center"/>
    </xf>
    <xf numFmtId="0" fontId="0" fillId="0" borderId="0" xfId="0" applyAlignment="1">
      <alignment horizontal="center"/>
    </xf>
    <xf numFmtId="0" fontId="10" fillId="2" borderId="1" xfId="0" applyFont="1" applyFill="1" applyBorder="1" applyAlignment="1">
      <alignment horizontal="center"/>
    </xf>
    <xf numFmtId="0" fontId="10" fillId="2" borderId="0" xfId="0" applyFont="1" applyFill="1" applyAlignment="1">
      <alignment horizontal="center"/>
    </xf>
    <xf numFmtId="0" fontId="3" fillId="2" borderId="0" xfId="0" applyFont="1" applyFill="1" applyBorder="1" applyAlignment="1">
      <alignment horizontal="center"/>
    </xf>
    <xf numFmtId="0" fontId="10" fillId="2" borderId="0" xfId="0" applyFont="1" applyFill="1" applyBorder="1" applyAlignment="1">
      <alignment horizontal="center"/>
    </xf>
    <xf numFmtId="0" fontId="11" fillId="2" borderId="1" xfId="0" applyFont="1" applyFill="1" applyBorder="1" applyAlignment="1">
      <alignment horizontal="center"/>
    </xf>
    <xf numFmtId="0" fontId="10" fillId="0" borderId="0" xfId="0" applyFont="1" applyFill="1" applyBorder="1" applyAlignment="1">
      <alignment horizontal="center"/>
    </xf>
    <xf numFmtId="0" fontId="0" fillId="0" borderId="1" xfId="0" applyFill="1" applyBorder="1" applyAlignment="1">
      <alignment horizontal="center"/>
    </xf>
    <xf numFmtId="0" fontId="13" fillId="2" borderId="1" xfId="0" applyFont="1" applyFill="1" applyBorder="1" applyAlignment="1">
      <alignment horizontal="center"/>
    </xf>
    <xf numFmtId="0" fontId="2" fillId="0" borderId="1" xfId="0" applyFont="1" applyBorder="1" applyAlignment="1">
      <alignment horizontal="center"/>
    </xf>
    <xf numFmtId="0" fontId="10" fillId="2" borderId="3" xfId="0" applyFont="1" applyFill="1" applyBorder="1" applyAlignment="1">
      <alignment horizontal="center"/>
    </xf>
    <xf numFmtId="0" fontId="0" fillId="0" borderId="3" xfId="0" applyBorder="1" applyAlignment="1">
      <alignment horizontal="center"/>
    </xf>
    <xf numFmtId="0" fontId="3" fillId="3" borderId="3" xfId="0" applyFont="1" applyFill="1" applyBorder="1" applyAlignment="1">
      <alignment horizontal="center"/>
    </xf>
    <xf numFmtId="0" fontId="12" fillId="3" borderId="0" xfId="0" applyFont="1" applyFill="1" applyBorder="1" applyAlignment="1">
      <alignment horizontal="center"/>
    </xf>
    <xf numFmtId="0" fontId="0" fillId="0" borderId="0" xfId="0" applyBorder="1" applyAlignment="1">
      <alignment horizontal="center" wrapText="1"/>
    </xf>
    <xf numFmtId="0" fontId="0" fillId="0" borderId="0" xfId="0" applyAlignment="1">
      <alignment horizontal="center"/>
    </xf>
    <xf numFmtId="0" fontId="0" fillId="0" borderId="0" xfId="0" applyAlignment="1">
      <alignment horizontal="center"/>
    </xf>
    <xf numFmtId="0" fontId="2" fillId="0" borderId="2" xfId="0" applyFont="1" applyBorder="1" applyAlignment="1">
      <alignment horizontal="center"/>
    </xf>
    <xf numFmtId="0" fontId="2" fillId="0" borderId="0" xfId="0" applyFont="1" applyBorder="1" applyAlignment="1">
      <alignment horizontal="center"/>
    </xf>
    <xf numFmtId="0" fontId="2" fillId="0" borderId="1" xfId="0" applyFont="1" applyBorder="1" applyAlignment="1">
      <alignment horizontal="center"/>
    </xf>
    <xf numFmtId="0" fontId="3" fillId="3" borderId="0"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10" fillId="0" borderId="0" xfId="0" applyFont="1" applyFill="1" applyBorder="1" applyAlignment="1">
      <alignment horizontal="center"/>
    </xf>
    <xf numFmtId="0" fontId="10" fillId="0" borderId="1" xfId="0" applyFont="1" applyFill="1" applyBorder="1" applyAlignment="1">
      <alignment horizontal="center"/>
    </xf>
    <xf numFmtId="0" fontId="10" fillId="0" borderId="2" xfId="0" applyFont="1" applyBorder="1" applyAlignment="1">
      <alignment horizontal="center"/>
    </xf>
    <xf numFmtId="0" fontId="10" fillId="0" borderId="1" xfId="0" applyFont="1" applyBorder="1" applyAlignment="1">
      <alignment horizontal="center"/>
    </xf>
    <xf numFmtId="0" fontId="1" fillId="3" borderId="2" xfId="0" applyFont="1" applyFill="1" applyBorder="1" applyAlignment="1">
      <alignment horizontal="center"/>
    </xf>
    <xf numFmtId="0" fontId="1" fillId="3" borderId="1" xfId="0" applyFont="1" applyFill="1" applyBorder="1" applyAlignment="1">
      <alignment horizontal="center"/>
    </xf>
    <xf numFmtId="0" fontId="0" fillId="0" borderId="4" xfId="0" applyBorder="1" applyAlignment="1">
      <alignment horizontal="center" wrapText="1"/>
    </xf>
    <xf numFmtId="0" fontId="0" fillId="0" borderId="5" xfId="0" applyBorder="1" applyAlignment="1">
      <alignment horizontal="center" wrapText="1"/>
    </xf>
    <xf numFmtId="0" fontId="0" fillId="0" borderId="0" xfId="0" applyAlignment="1">
      <alignment horizontal="center" wrapText="1"/>
    </xf>
    <xf numFmtId="0" fontId="1" fillId="3" borderId="0" xfId="0" applyFont="1" applyFill="1" applyBorder="1" applyAlignment="1">
      <alignment horizontal="center"/>
    </xf>
    <xf numFmtId="0" fontId="4" fillId="3" borderId="0" xfId="0" applyFont="1" applyFill="1" applyAlignment="1">
      <alignment horizontal="center" wrapText="1"/>
    </xf>
    <xf numFmtId="0" fontId="0" fillId="0" borderId="0" xfId="0" applyAlignment="1">
      <alignment horizontal="center"/>
    </xf>
    <xf numFmtId="0" fontId="10" fillId="0" borderId="3" xfId="0" applyFont="1" applyBorder="1" applyAlignment="1">
      <alignment horizontal="center" wrapText="1"/>
    </xf>
    <xf numFmtId="0" fontId="3" fillId="2" borderId="0" xfId="0" applyFont="1" applyFill="1" applyAlignment="1">
      <alignment horizontal="center" wrapText="1"/>
    </xf>
    <xf numFmtId="0" fontId="3" fillId="2" borderId="0" xfId="0" applyFont="1" applyFill="1" applyAlignment="1">
      <alignment horizontal="center"/>
    </xf>
    <xf numFmtId="0" fontId="4" fillId="2" borderId="0" xfId="0" applyFont="1" applyFill="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'Forest plot bg'!$A$2:$A$4</c:f>
              <c:strCache>
                <c:ptCount val="3"/>
                <c:pt idx="0">
                  <c:v>A vs. B</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'Forest plot bg'!$B$2:$B$4</c:f>
              <c:numCache>
                <c:formatCode>0.00</c:formatCode>
                <c:ptCount val="3"/>
                <c:pt idx="0">
                  <c:v>0.81481481481481477</c:v>
                </c:pt>
                <c:pt idx="1">
                  <c:v>0.10826361097595016</c:v>
                </c:pt>
                <c:pt idx="2">
                  <c:v>1.5213660186536795</c:v>
                </c:pt>
              </c:numCache>
            </c:numRef>
          </c:xVal>
          <c:yVal>
            <c:numRef>
              <c:f>'Forest plot bg'!$C$2:$C$4</c:f>
              <c:numCache>
                <c:formatCode>General</c:formatCode>
                <c:ptCount val="3"/>
                <c:pt idx="0">
                  <c:v>1</c:v>
                </c:pt>
                <c:pt idx="1">
                  <c:v>1</c:v>
                </c:pt>
                <c:pt idx="2">
                  <c:v>1</c:v>
                </c:pt>
              </c:numCache>
            </c:numRef>
          </c:yVal>
          <c:smooth val="1"/>
          <c:extLst>
            <c:ext xmlns:c16="http://schemas.microsoft.com/office/drawing/2014/chart" uri="{C3380CC4-5D6E-409C-BE32-E72D297353CC}">
              <c16:uniqueId val="{00000000-5A19-364F-85F8-68551FB9E00A}"/>
            </c:ext>
          </c:extLst>
        </c:ser>
        <c:ser>
          <c:idx val="1"/>
          <c:order val="1"/>
          <c:tx>
            <c:strRef>
              <c:f>'Forest plot bg'!$A$5:$A$7</c:f>
              <c:strCache>
                <c:ptCount val="3"/>
                <c:pt idx="0">
                  <c:v>C vs. 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'Forest plot bg'!$B$5:$B$7</c:f>
              <c:numCache>
                <c:formatCode>0.00</c:formatCode>
                <c:ptCount val="3"/>
                <c:pt idx="0">
                  <c:v>-0.32900432900432897</c:v>
                </c:pt>
                <c:pt idx="1">
                  <c:v>-0.7636074149184664</c:v>
                </c:pt>
                <c:pt idx="2">
                  <c:v>0.10559875690980847</c:v>
                </c:pt>
              </c:numCache>
            </c:numRef>
          </c:xVal>
          <c:yVal>
            <c:numRef>
              <c:f>'Forest plot bg'!$C$5:$C$7</c:f>
              <c:numCache>
                <c:formatCode>General</c:formatCode>
                <c:ptCount val="3"/>
                <c:pt idx="0">
                  <c:v>2</c:v>
                </c:pt>
                <c:pt idx="1">
                  <c:v>2</c:v>
                </c:pt>
                <c:pt idx="2">
                  <c:v>2</c:v>
                </c:pt>
              </c:numCache>
            </c:numRef>
          </c:yVal>
          <c:smooth val="1"/>
          <c:extLst>
            <c:ext xmlns:c16="http://schemas.microsoft.com/office/drawing/2014/chart" uri="{C3380CC4-5D6E-409C-BE32-E72D297353CC}">
              <c16:uniqueId val="{00000001-5A19-364F-85F8-68551FB9E00A}"/>
            </c:ext>
          </c:extLst>
        </c:ser>
        <c:ser>
          <c:idx val="2"/>
          <c:order val="2"/>
          <c:tx>
            <c:strRef>
              <c:f>'Forest plot bg'!$A$8:$A$10</c:f>
              <c:strCache>
                <c:ptCount val="3"/>
                <c:pt idx="0">
                  <c:v>A vs. C</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'Forest plot bg'!$B$8:$B$10</c:f>
              <c:numCache>
                <c:formatCode>0.00</c:formatCode>
                <c:ptCount val="3"/>
                <c:pt idx="0">
                  <c:v>-0.32734530938123751</c:v>
                </c:pt>
                <c:pt idx="1">
                  <c:v>-0.77255850968251394</c:v>
                </c:pt>
                <c:pt idx="2">
                  <c:v>0.11786789092003891</c:v>
                </c:pt>
              </c:numCache>
            </c:numRef>
          </c:xVal>
          <c:yVal>
            <c:numRef>
              <c:f>'Forest plot bg'!$C$8:$C$10</c:f>
              <c:numCache>
                <c:formatCode>General</c:formatCode>
                <c:ptCount val="3"/>
                <c:pt idx="0">
                  <c:v>3</c:v>
                </c:pt>
                <c:pt idx="1">
                  <c:v>3</c:v>
                </c:pt>
                <c:pt idx="2">
                  <c:v>3</c:v>
                </c:pt>
              </c:numCache>
            </c:numRef>
          </c:yVal>
          <c:smooth val="1"/>
          <c:extLst>
            <c:ext xmlns:c16="http://schemas.microsoft.com/office/drawing/2014/chart" uri="{C3380CC4-5D6E-409C-BE32-E72D297353CC}">
              <c16:uniqueId val="{00000002-A28C-4204-8B04-CE6102309155}"/>
            </c:ext>
          </c:extLst>
        </c:ser>
        <c:ser>
          <c:idx val="3"/>
          <c:order val="3"/>
          <c:tx>
            <c:strRef>
              <c:f>'Forest plot bg'!$A$11:$A$13</c:f>
              <c:strCache>
                <c:ptCount val="3"/>
                <c:pt idx="0">
                  <c:v>B vs. D</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'Forest plot bg'!$B$11:$B$13</c:f>
              <c:numCache>
                <c:formatCode>0.00</c:formatCode>
                <c:ptCount val="3"/>
                <c:pt idx="0">
                  <c:v>-0.32786885245901637</c:v>
                </c:pt>
                <c:pt idx="1">
                  <c:v>-0.70583463411879022</c:v>
                </c:pt>
                <c:pt idx="2">
                  <c:v>5.0096929200757478E-2</c:v>
                </c:pt>
              </c:numCache>
            </c:numRef>
          </c:xVal>
          <c:yVal>
            <c:numRef>
              <c:f>'Forest plot bg'!$C$11:$C$13</c:f>
              <c:numCache>
                <c:formatCode>General</c:formatCode>
                <c:ptCount val="3"/>
                <c:pt idx="0">
                  <c:v>4</c:v>
                </c:pt>
                <c:pt idx="1">
                  <c:v>4</c:v>
                </c:pt>
                <c:pt idx="2">
                  <c:v>4</c:v>
                </c:pt>
              </c:numCache>
            </c:numRef>
          </c:yVal>
          <c:smooth val="1"/>
          <c:extLst>
            <c:ext xmlns:c16="http://schemas.microsoft.com/office/drawing/2014/chart" uri="{C3380CC4-5D6E-409C-BE32-E72D297353CC}">
              <c16:uniqueId val="{00000003-A28C-4204-8B04-CE6102309155}"/>
            </c:ext>
          </c:extLst>
        </c:ser>
        <c:dLbls>
          <c:showLegendKey val="0"/>
          <c:showVal val="0"/>
          <c:showCatName val="0"/>
          <c:showSerName val="0"/>
          <c:showPercent val="0"/>
          <c:showBubbleSize val="0"/>
        </c:dLbls>
        <c:axId val="-1629650896"/>
        <c:axId val="-1629627472"/>
      </c:scatterChart>
      <c:valAx>
        <c:axId val="-1629650896"/>
        <c:scaling>
          <c:orientation val="minMax"/>
        </c:scaling>
        <c:delete val="0"/>
        <c:axPos val="b"/>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29627472"/>
        <c:crosses val="autoZero"/>
        <c:crossBetween val="midCat"/>
      </c:valAx>
      <c:valAx>
        <c:axId val="-1629627472"/>
        <c:scaling>
          <c:orientation val="minMax"/>
        </c:scaling>
        <c:delete val="0"/>
        <c:axPos val="l"/>
        <c:numFmt formatCode="General" sourceLinked="1"/>
        <c:majorTickMark val="none"/>
        <c:minorTickMark val="none"/>
        <c:tickLblPos val="none"/>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296508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'Forest plot wg'!$A$2:$A$4</c:f>
              <c:strCache>
                <c:ptCount val="3"/>
                <c:pt idx="0">
                  <c:v>A vs. B</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'Forest plot wg'!$B$2:$B$4</c:f>
              <c:numCache>
                <c:formatCode>0.00</c:formatCode>
                <c:ptCount val="3"/>
                <c:pt idx="0">
                  <c:v>-0.22799038131226362</c:v>
                </c:pt>
                <c:pt idx="1">
                  <c:v>-0.36721109308673766</c:v>
                </c:pt>
                <c:pt idx="2">
                  <c:v>-8.8769669537789586E-2</c:v>
                </c:pt>
              </c:numCache>
            </c:numRef>
          </c:xVal>
          <c:yVal>
            <c:numRef>
              <c:f>'Forest plot wg'!$C$2:$C$4</c:f>
              <c:numCache>
                <c:formatCode>General</c:formatCode>
                <c:ptCount val="3"/>
                <c:pt idx="0">
                  <c:v>1</c:v>
                </c:pt>
                <c:pt idx="1">
                  <c:v>1</c:v>
                </c:pt>
                <c:pt idx="2">
                  <c:v>1</c:v>
                </c:pt>
              </c:numCache>
            </c:numRef>
          </c:yVal>
          <c:smooth val="1"/>
          <c:extLst>
            <c:ext xmlns:c16="http://schemas.microsoft.com/office/drawing/2014/chart" uri="{C3380CC4-5D6E-409C-BE32-E72D297353CC}">
              <c16:uniqueId val="{00000000-7040-4876-A8D3-7E01836179D2}"/>
            </c:ext>
          </c:extLst>
        </c:ser>
        <c:ser>
          <c:idx val="1"/>
          <c:order val="1"/>
          <c:tx>
            <c:strRef>
              <c:f>'Forest plot wg'!$A$5:$A$7</c:f>
              <c:strCache>
                <c:ptCount val="3"/>
                <c:pt idx="0">
                  <c:v>C vs. D</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'Forest plot wg'!$B$5:$B$7</c:f>
              <c:numCache>
                <c:formatCode>0.00</c:formatCode>
                <c:ptCount val="3"/>
                <c:pt idx="0">
                  <c:v>-0.59090909090909083</c:v>
                </c:pt>
                <c:pt idx="1">
                  <c:v>-0.97897415293141798</c:v>
                </c:pt>
                <c:pt idx="2">
                  <c:v>-0.20284402888676362</c:v>
                </c:pt>
              </c:numCache>
            </c:numRef>
          </c:xVal>
          <c:yVal>
            <c:numRef>
              <c:f>'Forest plot wg'!$C$5:$C$7</c:f>
              <c:numCache>
                <c:formatCode>General</c:formatCode>
                <c:ptCount val="3"/>
                <c:pt idx="0">
                  <c:v>2</c:v>
                </c:pt>
                <c:pt idx="1">
                  <c:v>2</c:v>
                </c:pt>
                <c:pt idx="2">
                  <c:v>2</c:v>
                </c:pt>
              </c:numCache>
            </c:numRef>
          </c:yVal>
          <c:smooth val="1"/>
          <c:extLst>
            <c:ext xmlns:c16="http://schemas.microsoft.com/office/drawing/2014/chart" uri="{C3380CC4-5D6E-409C-BE32-E72D297353CC}">
              <c16:uniqueId val="{00000001-7040-4876-A8D3-7E01836179D2}"/>
            </c:ext>
          </c:extLst>
        </c:ser>
        <c:ser>
          <c:idx val="2"/>
          <c:order val="2"/>
          <c:tx>
            <c:strRef>
              <c:f>'Forest plot wg'!$A$8:$A$10</c:f>
              <c:strCache>
                <c:ptCount val="3"/>
                <c:pt idx="0">
                  <c:v>A vs. C</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'Forest plot wg'!$B$8:$B$10</c:f>
              <c:numCache>
                <c:formatCode>0.00</c:formatCode>
                <c:ptCount val="3"/>
                <c:pt idx="0">
                  <c:v>-0.60509090909090957</c:v>
                </c:pt>
                <c:pt idx="1">
                  <c:v>-1.1471846022994163</c:v>
                </c:pt>
                <c:pt idx="2">
                  <c:v>-6.2997215882402924E-2</c:v>
                </c:pt>
              </c:numCache>
            </c:numRef>
          </c:xVal>
          <c:yVal>
            <c:numRef>
              <c:f>'Forest plot wg'!$C$8:$C$10</c:f>
              <c:numCache>
                <c:formatCode>General</c:formatCode>
                <c:ptCount val="3"/>
                <c:pt idx="0">
                  <c:v>3</c:v>
                </c:pt>
                <c:pt idx="1">
                  <c:v>3</c:v>
                </c:pt>
                <c:pt idx="2">
                  <c:v>3</c:v>
                </c:pt>
              </c:numCache>
            </c:numRef>
          </c:yVal>
          <c:smooth val="1"/>
          <c:extLst>
            <c:ext xmlns:c16="http://schemas.microsoft.com/office/drawing/2014/chart" uri="{C3380CC4-5D6E-409C-BE32-E72D297353CC}">
              <c16:uniqueId val="{00000000-A05F-48BB-914E-DE45C3A4B030}"/>
            </c:ext>
          </c:extLst>
        </c:ser>
        <c:ser>
          <c:idx val="3"/>
          <c:order val="3"/>
          <c:tx>
            <c:strRef>
              <c:f>'Forest plot wg'!$A$11:$A$13</c:f>
              <c:strCache>
                <c:ptCount val="3"/>
                <c:pt idx="0">
                  <c:v>B vs. D</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'Forest plot wg'!$B$11:$B$13</c:f>
              <c:numCache>
                <c:formatCode>0.00</c:formatCode>
                <c:ptCount val="3"/>
                <c:pt idx="0">
                  <c:v>-0.19349326322707891</c:v>
                </c:pt>
                <c:pt idx="1">
                  <c:v>-0.37077743669354918</c:v>
                </c:pt>
                <c:pt idx="2">
                  <c:v>-1.6209089760608641E-2</c:v>
                </c:pt>
              </c:numCache>
            </c:numRef>
          </c:xVal>
          <c:yVal>
            <c:numRef>
              <c:f>'Forest plot wg'!$C$11:$C$13</c:f>
              <c:numCache>
                <c:formatCode>General</c:formatCode>
                <c:ptCount val="3"/>
                <c:pt idx="0">
                  <c:v>4</c:v>
                </c:pt>
                <c:pt idx="1">
                  <c:v>4</c:v>
                </c:pt>
                <c:pt idx="2">
                  <c:v>4</c:v>
                </c:pt>
              </c:numCache>
            </c:numRef>
          </c:yVal>
          <c:smooth val="1"/>
          <c:extLst>
            <c:ext xmlns:c16="http://schemas.microsoft.com/office/drawing/2014/chart" uri="{C3380CC4-5D6E-409C-BE32-E72D297353CC}">
              <c16:uniqueId val="{00000001-A05F-48BB-914E-DE45C3A4B030}"/>
            </c:ext>
          </c:extLst>
        </c:ser>
        <c:ser>
          <c:idx val="4"/>
          <c:order val="4"/>
          <c:tx>
            <c:strRef>
              <c:f>'Forest plot wg'!$A$14:$A$16</c:f>
              <c:strCache>
                <c:ptCount val="3"/>
                <c:pt idx="0">
                  <c:v>A vs. D</c:v>
                </c:pt>
              </c:strCache>
            </c:strRef>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'Forest plot wg'!$B$14:$B$16</c:f>
              <c:numCache>
                <c:formatCode>0.00</c:formatCode>
                <c:ptCount val="3"/>
                <c:pt idx="0">
                  <c:v>-0.75636363636363702</c:v>
                </c:pt>
                <c:pt idx="1">
                  <c:v>-1.4926186960237358</c:v>
                </c:pt>
                <c:pt idx="2">
                  <c:v>-2.0108576703538383E-2</c:v>
                </c:pt>
              </c:numCache>
            </c:numRef>
          </c:xVal>
          <c:yVal>
            <c:numRef>
              <c:f>'Forest plot wg'!$C$14:$C$16</c:f>
              <c:numCache>
                <c:formatCode>General</c:formatCode>
                <c:ptCount val="3"/>
                <c:pt idx="0">
                  <c:v>5</c:v>
                </c:pt>
                <c:pt idx="1">
                  <c:v>5</c:v>
                </c:pt>
                <c:pt idx="2">
                  <c:v>5</c:v>
                </c:pt>
              </c:numCache>
            </c:numRef>
          </c:yVal>
          <c:smooth val="1"/>
          <c:extLst>
            <c:ext xmlns:c16="http://schemas.microsoft.com/office/drawing/2014/chart" uri="{C3380CC4-5D6E-409C-BE32-E72D297353CC}">
              <c16:uniqueId val="{00000002-A05F-48BB-914E-DE45C3A4B030}"/>
            </c:ext>
          </c:extLst>
        </c:ser>
        <c:dLbls>
          <c:showLegendKey val="0"/>
          <c:showVal val="0"/>
          <c:showCatName val="0"/>
          <c:showSerName val="0"/>
          <c:showPercent val="0"/>
          <c:showBubbleSize val="0"/>
        </c:dLbls>
        <c:axId val="-1629650896"/>
        <c:axId val="-1629627472"/>
      </c:scatterChart>
      <c:valAx>
        <c:axId val="-1629650896"/>
        <c:scaling>
          <c:orientation val="minMax"/>
        </c:scaling>
        <c:delete val="0"/>
        <c:axPos val="b"/>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29627472"/>
        <c:crosses val="autoZero"/>
        <c:crossBetween val="midCat"/>
      </c:valAx>
      <c:valAx>
        <c:axId val="-1629627472"/>
        <c:scaling>
          <c:orientation val="minMax"/>
        </c:scaling>
        <c:delete val="0"/>
        <c:axPos val="l"/>
        <c:numFmt formatCode="General" sourceLinked="1"/>
        <c:majorTickMark val="none"/>
        <c:minorTickMark val="none"/>
        <c:tickLblPos val="none"/>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2965089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24</xdr:col>
      <xdr:colOff>101600</xdr:colOff>
      <xdr:row>1</xdr:row>
      <xdr:rowOff>0</xdr:rowOff>
    </xdr:from>
    <xdr:to>
      <xdr:col>24</xdr:col>
      <xdr:colOff>762000</xdr:colOff>
      <xdr:row>2</xdr:row>
      <xdr:rowOff>0</xdr:rowOff>
    </xdr:to>
    <xdr:sp macro="" textlink="">
      <xdr:nvSpPr>
        <xdr:cNvPr id="2" name="Left Arrow 1">
          <a:extLst>
            <a:ext uri="{FF2B5EF4-FFF2-40B4-BE49-F238E27FC236}">
              <a16:creationId xmlns:a16="http://schemas.microsoft.com/office/drawing/2014/main" id="{00000000-0008-0000-0000-000002000000}"/>
            </a:ext>
          </a:extLst>
        </xdr:cNvPr>
        <xdr:cNvSpPr/>
      </xdr:nvSpPr>
      <xdr:spPr>
        <a:xfrm>
          <a:off x="22555200" y="203200"/>
          <a:ext cx="660400" cy="2032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24</xdr:col>
      <xdr:colOff>88900</xdr:colOff>
      <xdr:row>5</xdr:row>
      <xdr:rowOff>12700</xdr:rowOff>
    </xdr:from>
    <xdr:to>
      <xdr:col>24</xdr:col>
      <xdr:colOff>749300</xdr:colOff>
      <xdr:row>6</xdr:row>
      <xdr:rowOff>12700</xdr:rowOff>
    </xdr:to>
    <xdr:sp macro="" textlink="">
      <xdr:nvSpPr>
        <xdr:cNvPr id="3" name="Left Arrow 2">
          <a:extLst>
            <a:ext uri="{FF2B5EF4-FFF2-40B4-BE49-F238E27FC236}">
              <a16:creationId xmlns:a16="http://schemas.microsoft.com/office/drawing/2014/main" id="{00000000-0008-0000-0000-000003000000}"/>
            </a:ext>
          </a:extLst>
        </xdr:cNvPr>
        <xdr:cNvSpPr/>
      </xdr:nvSpPr>
      <xdr:spPr>
        <a:xfrm>
          <a:off x="22542500" y="1041400"/>
          <a:ext cx="660400" cy="2032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29</xdr:col>
      <xdr:colOff>34889</xdr:colOff>
      <xdr:row>8</xdr:row>
      <xdr:rowOff>48205</xdr:rowOff>
    </xdr:from>
    <xdr:to>
      <xdr:col>31</xdr:col>
      <xdr:colOff>690823</xdr:colOff>
      <xdr:row>12</xdr:row>
      <xdr:rowOff>182516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26565329" y="1681062"/>
          <a:ext cx="2302747" cy="957718"/>
        </a:xfrm>
        <a:prstGeom prst="rect">
          <a:avLst/>
        </a:prstGeom>
        <a:ln>
          <a:solidFill>
            <a:schemeClr val="accent1"/>
          </a:solidFill>
        </a:ln>
      </xdr:spPr>
    </xdr:pic>
    <xdr:clientData/>
  </xdr:twoCellAnchor>
  <xdr:twoCellAnchor editAs="oneCell">
    <xdr:from>
      <xdr:col>24</xdr:col>
      <xdr:colOff>34890</xdr:colOff>
      <xdr:row>9</xdr:row>
      <xdr:rowOff>97809</xdr:rowOff>
    </xdr:from>
    <xdr:to>
      <xdr:col>28</xdr:col>
      <xdr:colOff>818850</xdr:colOff>
      <xdr:row>12</xdr:row>
      <xdr:rowOff>188406</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22448297" y="1946985"/>
          <a:ext cx="4077587" cy="697685"/>
        </a:xfrm>
        <a:prstGeom prst="rect">
          <a:avLst/>
        </a:prstGeom>
        <a:ln>
          <a:solidFill>
            <a:schemeClr val="accent1"/>
          </a:solidFill>
        </a:ln>
      </xdr:spPr>
    </xdr:pic>
    <xdr:clientData/>
  </xdr:twoCellAnchor>
  <xdr:twoCellAnchor editAs="oneCell">
    <xdr:from>
      <xdr:col>29</xdr:col>
      <xdr:colOff>20932</xdr:colOff>
      <xdr:row>1</xdr:row>
      <xdr:rowOff>3577</xdr:rowOff>
    </xdr:from>
    <xdr:to>
      <xdr:col>33</xdr:col>
      <xdr:colOff>9532</xdr:colOff>
      <xdr:row>2</xdr:row>
      <xdr:rowOff>195385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26551372" y="205940"/>
          <a:ext cx="3282227" cy="394170"/>
        </a:xfrm>
        <a:prstGeom prst="rect">
          <a:avLst/>
        </a:prstGeom>
        <a:ln>
          <a:solidFill>
            <a:schemeClr val="accent1"/>
          </a:solidFill>
        </a:ln>
      </xdr:spPr>
    </xdr:pic>
    <xdr:clientData/>
  </xdr:twoCellAnchor>
  <xdr:twoCellAnchor editAs="oneCell">
    <xdr:from>
      <xdr:col>29</xdr:col>
      <xdr:colOff>27910</xdr:colOff>
      <xdr:row>3</xdr:row>
      <xdr:rowOff>27000</xdr:rowOff>
    </xdr:from>
    <xdr:to>
      <xdr:col>32</xdr:col>
      <xdr:colOff>811965</xdr:colOff>
      <xdr:row>5</xdr:row>
      <xdr:rowOff>167473</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26558350" y="634088"/>
          <a:ext cx="3254275" cy="559154"/>
        </a:xfrm>
        <a:prstGeom prst="rect">
          <a:avLst/>
        </a:prstGeom>
        <a:ln>
          <a:solidFill>
            <a:schemeClr val="accent1"/>
          </a:solidFill>
        </a:ln>
      </xdr:spPr>
    </xdr:pic>
    <xdr:clientData/>
  </xdr:twoCellAnchor>
  <xdr:twoCellAnchor>
    <xdr:from>
      <xdr:col>18</xdr:col>
      <xdr:colOff>69780</xdr:colOff>
      <xdr:row>9</xdr:row>
      <xdr:rowOff>202362</xdr:rowOff>
    </xdr:from>
    <xdr:to>
      <xdr:col>23</xdr:col>
      <xdr:colOff>823406</xdr:colOff>
      <xdr:row>20</xdr:row>
      <xdr:rowOff>195384</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7542747" y="2051538"/>
          <a:ext cx="4870659" cy="2219011"/>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ct val="120000"/>
            </a:lnSpc>
            <a:buFont typeface="Wingdings" charset="2"/>
            <a:buChar char="Ø"/>
          </a:pPr>
          <a:r>
            <a:rPr lang="en-US" dirty="0">
              <a:solidFill>
                <a:schemeClr val="bg1"/>
              </a:solidFill>
            </a:rPr>
            <a:t>CI’s should envelop our statistic, allowing us to make inferences from our data to the wider population. </a:t>
          </a:r>
        </a:p>
        <a:p>
          <a:pPr marL="171450" indent="-171450">
            <a:lnSpc>
              <a:spcPct val="120000"/>
            </a:lnSpc>
            <a:buFont typeface="Wingdings" charset="2"/>
            <a:buChar char="Ø"/>
          </a:pPr>
          <a:r>
            <a:rPr lang="en-US" dirty="0">
              <a:solidFill>
                <a:schemeClr val="bg1"/>
              </a:solidFill>
            </a:rPr>
            <a:t>They should steer us away from fixating on point estimates, encouraging us to embrace the uncertainty in our data as well as describing the practical implications of all values inside the interval</a:t>
          </a:r>
        </a:p>
        <a:p>
          <a:pPr marL="171450" indent="-171450">
            <a:lnSpc>
              <a:spcPct val="120000"/>
            </a:lnSpc>
            <a:buFont typeface="Wingdings" charset="2"/>
            <a:buChar char="Ø"/>
          </a:pPr>
          <a:r>
            <a:rPr lang="en-US" dirty="0">
              <a:solidFill>
                <a:schemeClr val="bg1"/>
              </a:solidFill>
            </a:rPr>
            <a:t>A CI defines a range of scores for which we can </a:t>
          </a:r>
          <a:r>
            <a:rPr lang="en-US" i="1" dirty="0">
              <a:solidFill>
                <a:schemeClr val="bg1"/>
              </a:solidFill>
            </a:rPr>
            <a:t>act </a:t>
          </a:r>
          <a:r>
            <a:rPr lang="en-US" dirty="0">
              <a:solidFill>
                <a:schemeClr val="bg1"/>
              </a:solidFill>
            </a:rPr>
            <a:t>as though the true population value lies within</a:t>
          </a:r>
        </a:p>
        <a:p>
          <a:pPr marL="171450" indent="-171450">
            <a:lnSpc>
              <a:spcPct val="120000"/>
            </a:lnSpc>
            <a:buFont typeface="Wingdings" charset="2"/>
            <a:buChar char="Ø"/>
          </a:pPr>
          <a:r>
            <a:rPr lang="en-US" dirty="0">
              <a:solidFill>
                <a:schemeClr val="bg1"/>
              </a:solidFill>
            </a:rPr>
            <a:t>Specifically, they inform us that were we to calculate 95% CIs repeatedly, across similar samples, then 95% of them would include the true population value.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7937</xdr:colOff>
      <xdr:row>0</xdr:row>
      <xdr:rowOff>206374</xdr:rowOff>
    </xdr:from>
    <xdr:to>
      <xdr:col>9</xdr:col>
      <xdr:colOff>15874</xdr:colOff>
      <xdr:row>14</xdr:row>
      <xdr:rowOff>50005</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825498</xdr:colOff>
      <xdr:row>1</xdr:row>
      <xdr:rowOff>0</xdr:rowOff>
    </xdr:from>
    <xdr:to>
      <xdr:col>13</xdr:col>
      <xdr:colOff>825499</xdr:colOff>
      <xdr:row>9</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254998" y="206375"/>
          <a:ext cx="3302001" cy="165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We could say something along the lines of: </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A </a:t>
          </a:r>
          <a:r>
            <a:rPr lang="en-GB" sz="1100" b="1" i="1">
              <a:solidFill>
                <a:schemeClr val="dk1"/>
              </a:solidFill>
              <a:effectLst/>
              <a:latin typeface="+mn-lt"/>
              <a:ea typeface="+mn-ea"/>
              <a:cs typeface="+mn-cs"/>
            </a:rPr>
            <a:t>vs. </a:t>
          </a:r>
          <a:r>
            <a:rPr lang="en-GB" sz="1100" b="1">
              <a:solidFill>
                <a:schemeClr val="dk1"/>
              </a:solidFill>
              <a:effectLst/>
              <a:latin typeface="+mn-lt"/>
              <a:ea typeface="+mn-ea"/>
              <a:cs typeface="+mn-cs"/>
            </a:rPr>
            <a:t>B: </a:t>
          </a:r>
          <a:r>
            <a:rPr lang="en-GB" sz="1100">
              <a:solidFill>
                <a:schemeClr val="dk1"/>
              </a:solidFill>
              <a:effectLst/>
              <a:latin typeface="+mn-lt"/>
              <a:ea typeface="+mn-ea"/>
              <a:cs typeface="+mn-cs"/>
            </a:rPr>
            <a:t>we found Team</a:t>
          </a:r>
          <a:r>
            <a:rPr lang="en-GB" sz="1100" baseline="0">
              <a:solidFill>
                <a:schemeClr val="dk1"/>
              </a:solidFill>
              <a:effectLst/>
              <a:latin typeface="+mn-lt"/>
              <a:ea typeface="+mn-ea"/>
              <a:cs typeface="+mn-cs"/>
            </a:rPr>
            <a:t> A </a:t>
          </a:r>
          <a:r>
            <a:rPr lang="en-GB" sz="1100">
              <a:solidFill>
                <a:schemeClr val="dk1"/>
              </a:solidFill>
              <a:effectLst/>
              <a:latin typeface="+mn-lt"/>
              <a:ea typeface="+mn-ea"/>
              <a:cs typeface="+mn-cs"/>
            </a:rPr>
            <a:t>demonstrated small to larger jump heights compared to Team B (</a:t>
          </a:r>
          <a:r>
            <a:rPr lang="en-GB" sz="1100" i="1">
              <a:solidFill>
                <a:schemeClr val="dk1"/>
              </a:solidFill>
              <a:effectLst/>
              <a:latin typeface="+mn-lt"/>
              <a:ea typeface="+mn-ea"/>
              <a:cs typeface="+mn-cs"/>
            </a:rPr>
            <a:t>g</a:t>
          </a:r>
          <a:r>
            <a:rPr lang="en-GB" sz="1100">
              <a:solidFill>
                <a:schemeClr val="dk1"/>
              </a:solidFill>
              <a:effectLst/>
              <a:latin typeface="+mn-lt"/>
              <a:ea typeface="+mn-ea"/>
              <a:cs typeface="+mn-cs"/>
            </a:rPr>
            <a:t> = 0.81, 90% CI, 0.23 – 1.40)</a:t>
          </a:r>
          <a:r>
            <a:rPr lang="en-GB">
              <a:effectLst/>
            </a:rPr>
            <a:t> </a:t>
          </a:r>
        </a:p>
        <a:p>
          <a:endParaRPr lang="en-GB" sz="11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C </a:t>
          </a:r>
          <a:r>
            <a:rPr lang="en-GB" sz="1100" b="1" i="1">
              <a:solidFill>
                <a:schemeClr val="dk1"/>
              </a:solidFill>
              <a:effectLst/>
              <a:latin typeface="+mn-lt"/>
              <a:ea typeface="+mn-ea"/>
              <a:cs typeface="+mn-cs"/>
            </a:rPr>
            <a:t>vs. </a:t>
          </a:r>
          <a:r>
            <a:rPr lang="en-GB" sz="1100" b="1">
              <a:solidFill>
                <a:schemeClr val="dk1"/>
              </a:solidFill>
              <a:effectLst/>
              <a:latin typeface="+mn-lt"/>
              <a:ea typeface="+mn-ea"/>
              <a:cs typeface="+mn-cs"/>
            </a:rPr>
            <a:t>D: </a:t>
          </a:r>
          <a:r>
            <a:rPr lang="en-GB" sz="1100">
              <a:solidFill>
                <a:schemeClr val="dk1"/>
              </a:solidFill>
              <a:effectLst/>
              <a:latin typeface="+mn-lt"/>
              <a:ea typeface="+mn-ea"/>
              <a:cs typeface="+mn-cs"/>
            </a:rPr>
            <a:t>we found Team</a:t>
          </a:r>
          <a:r>
            <a:rPr lang="en-GB" sz="1100" baseline="0">
              <a:solidFill>
                <a:schemeClr val="dk1"/>
              </a:solidFill>
              <a:effectLst/>
              <a:latin typeface="+mn-lt"/>
              <a:ea typeface="+mn-ea"/>
              <a:cs typeface="+mn-cs"/>
            </a:rPr>
            <a:t> D </a:t>
          </a:r>
          <a:r>
            <a:rPr lang="en-GB" sz="1100">
              <a:solidFill>
                <a:schemeClr val="dk1"/>
              </a:solidFill>
              <a:effectLst/>
              <a:latin typeface="+mn-lt"/>
              <a:ea typeface="+mn-ea"/>
              <a:cs typeface="+mn-cs"/>
            </a:rPr>
            <a:t>demonstrated trivial to moderately larger jump heights compared to Team C (</a:t>
          </a:r>
          <a:r>
            <a:rPr lang="en-GB" sz="1100" i="1">
              <a:solidFill>
                <a:schemeClr val="dk1"/>
              </a:solidFill>
              <a:effectLst/>
              <a:latin typeface="+mn-lt"/>
              <a:ea typeface="+mn-ea"/>
              <a:cs typeface="+mn-cs"/>
            </a:rPr>
            <a:t>g</a:t>
          </a:r>
          <a:r>
            <a:rPr lang="en-GB" sz="1100">
              <a:solidFill>
                <a:schemeClr val="dk1"/>
              </a:solidFill>
              <a:effectLst/>
              <a:latin typeface="+mn-lt"/>
              <a:ea typeface="+mn-ea"/>
              <a:cs typeface="+mn-cs"/>
            </a:rPr>
            <a:t> = 0.33, 90% CI, -0.76 – 0.11)</a:t>
          </a:r>
          <a:r>
            <a:rPr lang="en-GB">
              <a:effectLst/>
            </a:rPr>
            <a:t> </a:t>
          </a:r>
          <a:endParaRPr lang="en-US" sz="110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76200</xdr:colOff>
      <xdr:row>5</xdr:row>
      <xdr:rowOff>76200</xdr:rowOff>
    </xdr:from>
    <xdr:to>
      <xdr:col>24</xdr:col>
      <xdr:colOff>787400</xdr:colOff>
      <xdr:row>11</xdr:row>
      <xdr:rowOff>114300</xdr:rowOff>
    </xdr:to>
    <xdr:pic>
      <xdr:nvPicPr>
        <xdr:cNvPr id="9" name="Picture 8">
          <a:extLst>
            <a:ext uri="{FF2B5EF4-FFF2-40B4-BE49-F238E27FC236}">
              <a16:creationId xmlns:a16="http://schemas.microsoft.com/office/drawing/2014/main" id="{F1133771-AAD8-C300-271B-E5C28B261F0B}"/>
            </a:ext>
          </a:extLst>
        </xdr:cNvPr>
        <xdr:cNvPicPr>
          <a:picLocks noChangeAspect="1"/>
        </xdr:cNvPicPr>
      </xdr:nvPicPr>
      <xdr:blipFill>
        <a:blip xmlns:r="http://schemas.openxmlformats.org/officeDocument/2006/relationships" r:embed="rId1"/>
        <a:stretch>
          <a:fillRect/>
        </a:stretch>
      </xdr:blipFill>
      <xdr:spPr>
        <a:xfrm>
          <a:off x="17208500" y="1308100"/>
          <a:ext cx="4013200" cy="1270000"/>
        </a:xfrm>
        <a:prstGeom prst="rect">
          <a:avLst/>
        </a:prstGeom>
      </xdr:spPr>
    </xdr:pic>
    <xdr:clientData/>
  </xdr:twoCellAnchor>
  <xdr:twoCellAnchor editAs="oneCell">
    <xdr:from>
      <xdr:col>20</xdr:col>
      <xdr:colOff>50800</xdr:colOff>
      <xdr:row>17</xdr:row>
      <xdr:rowOff>50800</xdr:rowOff>
    </xdr:from>
    <xdr:to>
      <xdr:col>25</xdr:col>
      <xdr:colOff>0</xdr:colOff>
      <xdr:row>20</xdr:row>
      <xdr:rowOff>63500</xdr:rowOff>
    </xdr:to>
    <xdr:pic>
      <xdr:nvPicPr>
        <xdr:cNvPr id="10" name="Picture 9">
          <a:extLst>
            <a:ext uri="{FF2B5EF4-FFF2-40B4-BE49-F238E27FC236}">
              <a16:creationId xmlns:a16="http://schemas.microsoft.com/office/drawing/2014/main" id="{9C417CC3-1B8A-E5A9-E224-024F7C8AD0C4}"/>
            </a:ext>
          </a:extLst>
        </xdr:cNvPr>
        <xdr:cNvPicPr>
          <a:picLocks noChangeAspect="1"/>
        </xdr:cNvPicPr>
      </xdr:nvPicPr>
      <xdr:blipFill>
        <a:blip xmlns:r="http://schemas.openxmlformats.org/officeDocument/2006/relationships" r:embed="rId2"/>
        <a:stretch>
          <a:fillRect/>
        </a:stretch>
      </xdr:blipFill>
      <xdr:spPr>
        <a:xfrm>
          <a:off x="17183100" y="3733800"/>
          <a:ext cx="4076700" cy="622300"/>
        </a:xfrm>
        <a:prstGeom prst="rect">
          <a:avLst/>
        </a:prstGeom>
      </xdr:spPr>
    </xdr:pic>
    <xdr:clientData/>
  </xdr:twoCellAnchor>
  <xdr:twoCellAnchor editAs="oneCell">
    <xdr:from>
      <xdr:col>25</xdr:col>
      <xdr:colOff>611913</xdr:colOff>
      <xdr:row>5</xdr:row>
      <xdr:rowOff>69273</xdr:rowOff>
    </xdr:from>
    <xdr:to>
      <xdr:col>35</xdr:col>
      <xdr:colOff>71585</xdr:colOff>
      <xdr:row>7</xdr:row>
      <xdr:rowOff>164979</xdr:rowOff>
    </xdr:to>
    <xdr:pic>
      <xdr:nvPicPr>
        <xdr:cNvPr id="11" name="Picture 10">
          <a:extLst>
            <a:ext uri="{FF2B5EF4-FFF2-40B4-BE49-F238E27FC236}">
              <a16:creationId xmlns:a16="http://schemas.microsoft.com/office/drawing/2014/main" id="{9B154587-6123-09B3-C8B7-569D8FE6C8CC}"/>
            </a:ext>
          </a:extLst>
        </xdr:cNvPr>
        <xdr:cNvPicPr>
          <a:picLocks noChangeAspect="1"/>
        </xdr:cNvPicPr>
      </xdr:nvPicPr>
      <xdr:blipFill>
        <a:blip xmlns:r="http://schemas.openxmlformats.org/officeDocument/2006/relationships" r:embed="rId3"/>
        <a:stretch>
          <a:fillRect/>
        </a:stretch>
      </xdr:blipFill>
      <xdr:spPr>
        <a:xfrm>
          <a:off x="21959458" y="1108364"/>
          <a:ext cx="7772400" cy="5113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7937</xdr:colOff>
      <xdr:row>0</xdr:row>
      <xdr:rowOff>206374</xdr:rowOff>
    </xdr:from>
    <xdr:to>
      <xdr:col>9</xdr:col>
      <xdr:colOff>15874</xdr:colOff>
      <xdr:row>14</xdr:row>
      <xdr:rowOff>50005</xdr:rowOff>
    </xdr:to>
    <xdr:graphicFrame macro="">
      <xdr:nvGraphicFramePr>
        <xdr:cNvPr id="2"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825498</xdr:colOff>
      <xdr:row>1</xdr:row>
      <xdr:rowOff>0</xdr:rowOff>
    </xdr:from>
    <xdr:to>
      <xdr:col>13</xdr:col>
      <xdr:colOff>825499</xdr:colOff>
      <xdr:row>9</xdr:row>
      <xdr:rowOff>0</xdr:rowOff>
    </xdr:to>
    <xdr:sp macro="" textlink="">
      <xdr:nvSpPr>
        <xdr:cNvPr id="3" name="TextBox 1">
          <a:extLst>
            <a:ext uri="{FF2B5EF4-FFF2-40B4-BE49-F238E27FC236}">
              <a16:creationId xmlns:a16="http://schemas.microsoft.com/office/drawing/2014/main" id="{00000000-0008-0000-0100-000002000000}"/>
            </a:ext>
          </a:extLst>
        </xdr:cNvPr>
        <xdr:cNvSpPr txBox="1"/>
      </xdr:nvSpPr>
      <xdr:spPr>
        <a:xfrm>
          <a:off x="8415018" y="198120"/>
          <a:ext cx="3413761" cy="1584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We could say something along the lines of: </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A </a:t>
          </a:r>
          <a:r>
            <a:rPr lang="en-GB" sz="1100" b="1" i="1">
              <a:solidFill>
                <a:schemeClr val="dk1"/>
              </a:solidFill>
              <a:effectLst/>
              <a:latin typeface="+mn-lt"/>
              <a:ea typeface="+mn-ea"/>
              <a:cs typeface="+mn-cs"/>
            </a:rPr>
            <a:t>vs. </a:t>
          </a:r>
          <a:r>
            <a:rPr lang="en-GB" sz="1100" b="1">
              <a:solidFill>
                <a:schemeClr val="dk1"/>
              </a:solidFill>
              <a:effectLst/>
              <a:latin typeface="+mn-lt"/>
              <a:ea typeface="+mn-ea"/>
              <a:cs typeface="+mn-cs"/>
            </a:rPr>
            <a:t>B: </a:t>
          </a:r>
          <a:r>
            <a:rPr lang="en-GB" sz="1100">
              <a:solidFill>
                <a:schemeClr val="dk1"/>
              </a:solidFill>
              <a:effectLst/>
              <a:latin typeface="+mn-lt"/>
              <a:ea typeface="+mn-ea"/>
              <a:cs typeface="+mn-cs"/>
            </a:rPr>
            <a:t>we found Team</a:t>
          </a:r>
          <a:r>
            <a:rPr lang="en-GB" sz="1100" baseline="0">
              <a:solidFill>
                <a:schemeClr val="dk1"/>
              </a:solidFill>
              <a:effectLst/>
              <a:latin typeface="+mn-lt"/>
              <a:ea typeface="+mn-ea"/>
              <a:cs typeface="+mn-cs"/>
            </a:rPr>
            <a:t> A </a:t>
          </a:r>
          <a:r>
            <a:rPr lang="en-GB" sz="1100">
              <a:solidFill>
                <a:schemeClr val="dk1"/>
              </a:solidFill>
              <a:effectLst/>
              <a:latin typeface="+mn-lt"/>
              <a:ea typeface="+mn-ea"/>
              <a:cs typeface="+mn-cs"/>
            </a:rPr>
            <a:t>demonstrated small to larger jump heights compared to Team B (</a:t>
          </a:r>
          <a:r>
            <a:rPr lang="en-GB" sz="1100" i="1">
              <a:solidFill>
                <a:schemeClr val="dk1"/>
              </a:solidFill>
              <a:effectLst/>
              <a:latin typeface="+mn-lt"/>
              <a:ea typeface="+mn-ea"/>
              <a:cs typeface="+mn-cs"/>
            </a:rPr>
            <a:t>g</a:t>
          </a:r>
          <a:r>
            <a:rPr lang="en-GB" sz="1100">
              <a:solidFill>
                <a:schemeClr val="dk1"/>
              </a:solidFill>
              <a:effectLst/>
              <a:latin typeface="+mn-lt"/>
              <a:ea typeface="+mn-ea"/>
              <a:cs typeface="+mn-cs"/>
            </a:rPr>
            <a:t> = 0.81, 90% CI, 0.23 – 1.40)</a:t>
          </a:r>
          <a:r>
            <a:rPr lang="en-GB">
              <a:effectLst/>
            </a:rPr>
            <a:t> </a:t>
          </a:r>
        </a:p>
        <a:p>
          <a:endParaRPr lang="en-GB" sz="11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C </a:t>
          </a:r>
          <a:r>
            <a:rPr lang="en-GB" sz="1100" b="1" i="1">
              <a:solidFill>
                <a:schemeClr val="dk1"/>
              </a:solidFill>
              <a:effectLst/>
              <a:latin typeface="+mn-lt"/>
              <a:ea typeface="+mn-ea"/>
              <a:cs typeface="+mn-cs"/>
            </a:rPr>
            <a:t>vs. </a:t>
          </a:r>
          <a:r>
            <a:rPr lang="en-GB" sz="1100" b="1">
              <a:solidFill>
                <a:schemeClr val="dk1"/>
              </a:solidFill>
              <a:effectLst/>
              <a:latin typeface="+mn-lt"/>
              <a:ea typeface="+mn-ea"/>
              <a:cs typeface="+mn-cs"/>
            </a:rPr>
            <a:t>D: </a:t>
          </a:r>
          <a:r>
            <a:rPr lang="en-GB" sz="1100">
              <a:solidFill>
                <a:schemeClr val="dk1"/>
              </a:solidFill>
              <a:effectLst/>
              <a:latin typeface="+mn-lt"/>
              <a:ea typeface="+mn-ea"/>
              <a:cs typeface="+mn-cs"/>
            </a:rPr>
            <a:t>we found Team</a:t>
          </a:r>
          <a:r>
            <a:rPr lang="en-GB" sz="1100" baseline="0">
              <a:solidFill>
                <a:schemeClr val="dk1"/>
              </a:solidFill>
              <a:effectLst/>
              <a:latin typeface="+mn-lt"/>
              <a:ea typeface="+mn-ea"/>
              <a:cs typeface="+mn-cs"/>
            </a:rPr>
            <a:t> D </a:t>
          </a:r>
          <a:r>
            <a:rPr lang="en-GB" sz="1100">
              <a:solidFill>
                <a:schemeClr val="dk1"/>
              </a:solidFill>
              <a:effectLst/>
              <a:latin typeface="+mn-lt"/>
              <a:ea typeface="+mn-ea"/>
              <a:cs typeface="+mn-cs"/>
            </a:rPr>
            <a:t>demonstrated trivial to moderately larger jump heights compared to Team C (</a:t>
          </a:r>
          <a:r>
            <a:rPr lang="en-GB" sz="1100" i="1">
              <a:solidFill>
                <a:schemeClr val="dk1"/>
              </a:solidFill>
              <a:effectLst/>
              <a:latin typeface="+mn-lt"/>
              <a:ea typeface="+mn-ea"/>
              <a:cs typeface="+mn-cs"/>
            </a:rPr>
            <a:t>g</a:t>
          </a:r>
          <a:r>
            <a:rPr lang="en-GB" sz="1100">
              <a:solidFill>
                <a:schemeClr val="dk1"/>
              </a:solidFill>
              <a:effectLst/>
              <a:latin typeface="+mn-lt"/>
              <a:ea typeface="+mn-ea"/>
              <a:cs typeface="+mn-cs"/>
            </a:rPr>
            <a:t> = 0.33, 90% CI, -0.76 – 0.11)</a:t>
          </a:r>
          <a:r>
            <a:rPr lang="en-GB">
              <a:effectLst/>
            </a:rPr>
            <a:t> </a:t>
          </a:r>
          <a:endParaRPr lang="en-US" sz="1100"/>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zoomScale="150" zoomScaleNormal="150" zoomScalePageLayoutView="150" workbookViewId="0">
      <selection activeCell="A7" sqref="A7"/>
    </sheetView>
  </sheetViews>
  <sheetFormatPr baseColWidth="10" defaultColWidth="10.796875" defaultRowHeight="15.6" x14ac:dyDescent="0.3"/>
  <cols>
    <col min="1" max="1" width="12" style="6" bestFit="1" customWidth="1"/>
    <col min="2" max="3" width="10.796875" style="1"/>
    <col min="4" max="4" width="10.796875" style="6"/>
    <col min="5" max="6" width="10.796875" style="1"/>
    <col min="7" max="7" width="10.796875" style="6"/>
    <col min="8" max="8" width="11.69921875" style="5" customWidth="1"/>
    <col min="9" max="9" width="19" style="10" customWidth="1"/>
    <col min="10" max="10" width="10.796875" style="6"/>
    <col min="11" max="11" width="14.5" style="16" bestFit="1" customWidth="1"/>
    <col min="12" max="12" width="5.19921875" style="16" customWidth="1"/>
    <col min="13" max="13" width="5.296875" style="16" customWidth="1"/>
    <col min="14" max="14" width="14.5" style="16" customWidth="1"/>
    <col min="15" max="15" width="10.796875" style="7"/>
    <col min="16" max="16" width="17.796875" style="7" bestFit="1" customWidth="1"/>
    <col min="17" max="17" width="10.796875" style="15"/>
    <col min="18" max="18" width="17.296875" style="5" bestFit="1" customWidth="1"/>
    <col min="19" max="16384" width="10.796875" style="1"/>
  </cols>
  <sheetData>
    <row r="1" spans="1:30" x14ac:dyDescent="0.3">
      <c r="A1" s="58" t="s">
        <v>28</v>
      </c>
      <c r="B1" s="58"/>
      <c r="C1" s="58"/>
      <c r="D1" s="58"/>
      <c r="E1" s="58"/>
      <c r="F1" s="58"/>
      <c r="G1" s="59"/>
      <c r="H1" s="60" t="s">
        <v>27</v>
      </c>
      <c r="I1" s="61"/>
      <c r="N1" s="64" t="s">
        <v>43</v>
      </c>
      <c r="O1" s="52"/>
      <c r="P1" s="53"/>
      <c r="Q1" s="53"/>
      <c r="R1" s="54"/>
    </row>
    <row r="2" spans="1:30" ht="16.05" customHeight="1" x14ac:dyDescent="0.3">
      <c r="A2" s="19"/>
      <c r="B2" s="55" t="s">
        <v>22</v>
      </c>
      <c r="C2" s="55"/>
      <c r="D2" s="56"/>
      <c r="E2" s="57" t="s">
        <v>3</v>
      </c>
      <c r="F2" s="55"/>
      <c r="G2" s="56"/>
      <c r="H2" s="62" t="s">
        <v>17</v>
      </c>
      <c r="I2" s="63"/>
      <c r="J2" s="9" t="s">
        <v>12</v>
      </c>
      <c r="K2" s="24"/>
      <c r="L2" s="27"/>
      <c r="M2" s="27"/>
      <c r="N2" s="65"/>
      <c r="O2" s="62" t="s">
        <v>21</v>
      </c>
      <c r="P2" s="67"/>
      <c r="Q2" s="67"/>
      <c r="R2" s="63"/>
      <c r="T2" s="68" t="s">
        <v>16</v>
      </c>
      <c r="U2" s="68"/>
      <c r="V2" s="68"/>
      <c r="W2" s="68"/>
      <c r="X2" s="68"/>
      <c r="Z2" s="66" t="s">
        <v>18</v>
      </c>
      <c r="AA2" s="66"/>
      <c r="AB2" s="66"/>
      <c r="AC2" s="66"/>
      <c r="AD2" s="23"/>
    </row>
    <row r="3" spans="1:30" x14ac:dyDescent="0.3">
      <c r="A3" s="36" t="s">
        <v>6</v>
      </c>
      <c r="B3" s="37" t="s">
        <v>0</v>
      </c>
      <c r="C3" s="37" t="s">
        <v>1</v>
      </c>
      <c r="D3" s="36" t="s">
        <v>2</v>
      </c>
      <c r="E3" s="37" t="s">
        <v>0</v>
      </c>
      <c r="F3" s="37" t="s">
        <v>1</v>
      </c>
      <c r="G3" s="36" t="s">
        <v>2</v>
      </c>
      <c r="H3" s="11" t="s">
        <v>15</v>
      </c>
      <c r="I3" s="40" t="s">
        <v>9</v>
      </c>
      <c r="J3" s="3" t="s">
        <v>13</v>
      </c>
      <c r="K3" s="39" t="s">
        <v>20</v>
      </c>
      <c r="L3" s="38" t="s">
        <v>23</v>
      </c>
      <c r="M3" s="38" t="s">
        <v>24</v>
      </c>
      <c r="N3" s="38" t="s">
        <v>29</v>
      </c>
      <c r="O3" s="2" t="s">
        <v>5</v>
      </c>
      <c r="P3" s="17" t="s">
        <v>10</v>
      </c>
      <c r="Q3" s="4" t="s">
        <v>4</v>
      </c>
      <c r="R3" s="11" t="s">
        <v>11</v>
      </c>
      <c r="T3" s="68"/>
      <c r="U3" s="68"/>
      <c r="V3" s="68"/>
      <c r="W3" s="68"/>
      <c r="X3" s="68"/>
      <c r="Z3" s="66"/>
      <c r="AA3" s="66"/>
      <c r="AB3" s="66"/>
      <c r="AC3" s="66"/>
    </row>
    <row r="4" spans="1:30" x14ac:dyDescent="0.3">
      <c r="A4" s="22" t="s">
        <v>25</v>
      </c>
      <c r="B4" s="8">
        <v>50</v>
      </c>
      <c r="C4" s="8">
        <v>6</v>
      </c>
      <c r="D4" s="6">
        <v>18</v>
      </c>
      <c r="E4" s="1">
        <v>45</v>
      </c>
      <c r="F4" s="1">
        <v>6</v>
      </c>
      <c r="G4" s="6">
        <v>18</v>
      </c>
      <c r="H4" s="28">
        <f>(B4-E4)/SQRT(((D4-1)*C4^2+(G4-1)*F4^2)/(D4+G4-2))*(1-(3/(4*(D4+G4)-9)))</f>
        <v>0.81481481481481477</v>
      </c>
      <c r="I4" s="18" t="str">
        <f>IF(H4&lt;-0.8,"large difference",IF(H4&lt;-0.5,"moderate difference",IF(H4&lt;-0.2,"small difference", IF(H4&lt;0.2,"trivial", IF(H4&lt;0.5,"small difference", IF(H4 &lt;0.8, "moderate difference",IF(H4&gt;0.8, "large difference")))))))</f>
        <v>large difference</v>
      </c>
      <c r="J4" s="13">
        <f>SQRT((D4+G4)/(D4*G4)+H4^2/(2*(D4+G4-2)))</f>
        <v>0.34767037165034509</v>
      </c>
      <c r="K4" s="30">
        <v>95</v>
      </c>
      <c r="L4" s="29">
        <f>(100-K4)/100</f>
        <v>0.05</v>
      </c>
      <c r="M4" s="30">
        <f>D4+G4-2</f>
        <v>34</v>
      </c>
      <c r="N4" s="29">
        <f>_xlfn.T.INV.2T(L4,M4)</f>
        <v>2.0322445093177191</v>
      </c>
      <c r="O4" s="12">
        <f>H4-N4*J4</f>
        <v>0.10826361097595016</v>
      </c>
      <c r="P4" s="18" t="str">
        <f>IF(O4&lt;-0.8,"large difference",IF(O4&lt;-0.5,"moderate difference",IF(O4&lt;-0.2,"small difference", IF(O4&lt;0.2,"trivial", IF(O4&lt;0.5,"small difference", IF(O4 &lt;0.8, "moderate difference",IF(O4&gt;0.8, "large difference")))))))</f>
        <v>trivial</v>
      </c>
      <c r="Q4" s="12">
        <f>H4+N4*J4</f>
        <v>1.5213660186536795</v>
      </c>
      <c r="R4" s="18" t="str">
        <f>IF(Q4&lt;-0.8,"large difference",IF(Q4&lt;-0.5,"moderate difference",IF(Q4&lt;-0.2,"small difference", IF(Q4&lt;0.2,"trivial", IF(Q4&lt;0.5,"small difference", IF(Q4 &lt;0.8, "moderate difference",IF(Q4&gt;0.8, "large difference")))))))</f>
        <v>large difference</v>
      </c>
      <c r="T4" s="68"/>
      <c r="U4" s="68"/>
      <c r="V4" s="68"/>
      <c r="W4" s="68"/>
      <c r="X4" s="68"/>
      <c r="Z4" s="25"/>
      <c r="AA4" s="25"/>
      <c r="AB4" s="25"/>
      <c r="AC4" s="25"/>
    </row>
    <row r="5" spans="1:30" ht="16.95" customHeight="1" x14ac:dyDescent="0.3">
      <c r="A5" s="22" t="s">
        <v>26</v>
      </c>
      <c r="B5" s="8">
        <v>40</v>
      </c>
      <c r="C5" s="8">
        <v>6</v>
      </c>
      <c r="D5" s="6">
        <v>30</v>
      </c>
      <c r="E5" s="20">
        <v>42</v>
      </c>
      <c r="F5" s="20">
        <v>6</v>
      </c>
      <c r="G5" s="6">
        <v>30</v>
      </c>
      <c r="H5" s="28">
        <f>(B5-E5)/SQRT(((D5-1)*C5^2+(G5-1)*F5^2)/(D5+G5-2))*(1-(3/(4*(D5+G5)-9)))</f>
        <v>-0.32900432900432897</v>
      </c>
      <c r="I5" s="18" t="str">
        <f>IF(H5&lt;-0.8,"large difference",IF(H5&lt;-0.5,"moderate difference",IF(H5&lt;-0.2,"small difference", IF(H5&lt;0.2,"trivial", IF(H5&lt;0.5,"small difference", IF(H5 &lt;0.8, "moderate difference",IF(H5&gt;0.8, "large difference")))))))</f>
        <v>small difference</v>
      </c>
      <c r="J5" s="13">
        <f>SQRT((D5+G5)/(D5*G5)+H5^2/(2*(D5+G5-2)))</f>
        <v>0.2599996217145279</v>
      </c>
      <c r="K5" s="30">
        <v>90</v>
      </c>
      <c r="L5" s="29">
        <f>(100-K5)/100</f>
        <v>0.1</v>
      </c>
      <c r="M5" s="30">
        <f>D5+G5-2</f>
        <v>58</v>
      </c>
      <c r="N5" s="29">
        <f>_xlfn.T.INV.2T(L5,M5)</f>
        <v>1.671552762454859</v>
      </c>
      <c r="O5" s="12">
        <f>H5-N5*J5</f>
        <v>-0.7636074149184664</v>
      </c>
      <c r="P5" s="18" t="str">
        <f>IF(O5&lt;-0.8,"large difference",IF(O5&lt;-0.5,"moderate difference",IF(O5&lt;-0.2,"small difference", IF(O5&lt;0.2,"trivial", IF(O5&lt;0.5,"small difference", IF(O5 &lt;0.8, "moderate difference",IF(O5&gt;0.8, "large difference")))))))</f>
        <v>moderate difference</v>
      </c>
      <c r="Q5" s="12">
        <f>H5+N5*J5</f>
        <v>0.10559875690980847</v>
      </c>
      <c r="R5" s="18" t="str">
        <f>IF(Q5&lt;-0.8,"large difference",IF(Q5&lt;-0.5,"moderate difference",IF(Q5&lt;-0.2,"small difference", IF(Q5&lt;0.2,"trivial", IF(Q5&lt;0.5,"small difference", IF(Q5 &lt;0.8, "moderate difference",IF(Q5&gt;0.8, "large difference")))))))</f>
        <v>trivial</v>
      </c>
      <c r="Z5" s="25"/>
      <c r="AA5" s="25"/>
      <c r="AB5" s="25"/>
      <c r="AC5" s="25"/>
    </row>
    <row r="6" spans="1:30" ht="16.05" customHeight="1" x14ac:dyDescent="0.3">
      <c r="A6" s="26" t="s">
        <v>44</v>
      </c>
      <c r="B6" s="8">
        <v>54</v>
      </c>
      <c r="C6" s="8">
        <v>6</v>
      </c>
      <c r="D6" s="6">
        <v>22</v>
      </c>
      <c r="E6" s="51">
        <v>56</v>
      </c>
      <c r="F6" s="51">
        <v>6</v>
      </c>
      <c r="G6" s="6">
        <v>22</v>
      </c>
      <c r="H6" s="28">
        <f>(B6-E6)/SQRT(((D6-1)*C6^2+(G6-1)*F6^2)/(D6+G6-2))*(1-(3/(4*(D6+G6)-9)))</f>
        <v>-0.32734530938123751</v>
      </c>
      <c r="I6" s="18" t="str">
        <f>IF(H6&lt;-0.8,"large difference",IF(H6&lt;-0.5,"moderate difference",IF(H6&lt;-0.2,"small difference", IF(H6&lt;0.2,"trivial", IF(H6&lt;0.5,"small difference", IF(H6 &lt;0.8, "moderate difference",IF(H6&gt;0.8, "large difference")))))))</f>
        <v>small difference</v>
      </c>
      <c r="J6" s="13">
        <f>SQRT((D6+G6)/(D6*G6)+H6^2/(2*(D6+G6-2)))</f>
        <v>0.30361940829679263</v>
      </c>
      <c r="K6" s="30">
        <v>85</v>
      </c>
      <c r="L6" s="29">
        <f>(100-K6)/100</f>
        <v>0.15</v>
      </c>
      <c r="M6" s="30">
        <f>D6+G6-2</f>
        <v>42</v>
      </c>
      <c r="N6" s="29">
        <f>_xlfn.T.INV.2T(L6,M6)</f>
        <v>1.4663529014787937</v>
      </c>
      <c r="O6" s="12">
        <f>H6-N6*J6</f>
        <v>-0.77255850968251394</v>
      </c>
      <c r="P6" s="18" t="str">
        <f>IF(O6&lt;-0.8,"large difference",IF(O6&lt;-0.5,"moderate difference",IF(O6&lt;-0.2,"small difference", IF(O6&lt;0.2,"trivial", IF(O6&lt;0.5,"small difference", IF(O6 &lt;0.8, "moderate difference",IF(O6&gt;0.8, "large difference")))))))</f>
        <v>moderate difference</v>
      </c>
      <c r="Q6" s="12">
        <f>H6+N6*J6</f>
        <v>0.11786789092003891</v>
      </c>
      <c r="R6" s="18" t="str">
        <f>IF(Q6&lt;-0.8,"large difference",IF(Q6&lt;-0.5,"moderate difference",IF(Q6&lt;-0.2,"small difference", IF(Q6&lt;0.2,"trivial", IF(Q6&lt;0.5,"small difference", IF(Q6 &lt;0.8, "moderate difference",IF(Q6&gt;0.8, "large difference")))))))</f>
        <v>trivial</v>
      </c>
      <c r="T6" s="68" t="s">
        <v>14</v>
      </c>
      <c r="U6" s="68"/>
      <c r="V6" s="68"/>
      <c r="W6" s="68"/>
      <c r="X6" s="68"/>
      <c r="Z6" s="66" t="s">
        <v>19</v>
      </c>
      <c r="AA6" s="66"/>
      <c r="AB6" s="66"/>
      <c r="AC6" s="66"/>
    </row>
    <row r="7" spans="1:30" ht="16.05" customHeight="1" x14ac:dyDescent="0.3">
      <c r="A7" s="22" t="s">
        <v>45</v>
      </c>
      <c r="B7" s="8">
        <v>43</v>
      </c>
      <c r="C7" s="8">
        <v>6</v>
      </c>
      <c r="D7" s="6">
        <v>24</v>
      </c>
      <c r="E7" s="51">
        <v>45</v>
      </c>
      <c r="F7" s="51">
        <v>6</v>
      </c>
      <c r="G7" s="6">
        <v>24</v>
      </c>
      <c r="H7" s="28">
        <f>(B7-E7)/SQRT(((D7-1)*C7^2+(G7-1)*F7^2)/(D7+G7-2))*(1-(3/(4*(D7+G7)-9)))</f>
        <v>-0.32786885245901637</v>
      </c>
      <c r="I7" s="18" t="str">
        <f>IF(H7&lt;-0.8,"large difference",IF(H7&lt;-0.5,"moderate difference",IF(H7&lt;-0.2,"small difference", IF(H7&lt;0.2,"trivial", IF(H7&lt;0.5,"small difference", IF(H7 &lt;0.8, "moderate difference",IF(H7&gt;0.8, "large difference")))))))</f>
        <v>small difference</v>
      </c>
      <c r="J7" s="13">
        <f>SQRT((D7+G7)/(D7*G7)+H7^2/(2*(D7+G7-2)))</f>
        <v>0.29069191541156814</v>
      </c>
      <c r="K7" s="30">
        <v>80</v>
      </c>
      <c r="L7" s="29">
        <f>(100-K7)/100</f>
        <v>0.2</v>
      </c>
      <c r="M7" s="30">
        <f>D7+G7-2</f>
        <v>46</v>
      </c>
      <c r="N7" s="29">
        <f>_xlfn.T.INV.2T(L7,M7)</f>
        <v>1.3002280477069388</v>
      </c>
      <c r="O7" s="12">
        <f>H7-N7*J7</f>
        <v>-0.70583463411879022</v>
      </c>
      <c r="P7" s="18" t="str">
        <f>IF(O7&lt;-0.8,"large difference",IF(O7&lt;-0.5,"moderate difference",IF(O7&lt;-0.2,"small difference", IF(O7&lt;0.2,"trivial", IF(O7&lt;0.5,"small difference", IF(O7 &lt;0.8, "moderate difference",IF(O7&gt;0.8, "large difference")))))))</f>
        <v>moderate difference</v>
      </c>
      <c r="Q7" s="12">
        <f>H7+N7*J7</f>
        <v>5.0096929200757478E-2</v>
      </c>
      <c r="R7" s="18" t="str">
        <f>IF(Q7&lt;-0.8,"large difference",IF(Q7&lt;-0.5,"moderate difference",IF(Q7&lt;-0.2,"small difference", IF(Q7&lt;0.2,"trivial", IF(Q7&lt;0.5,"small difference", IF(Q7 &lt;0.8, "moderate difference",IF(Q7&gt;0.8, "large difference")))))))</f>
        <v>trivial</v>
      </c>
      <c r="T7" s="68"/>
      <c r="U7" s="68"/>
      <c r="V7" s="68"/>
      <c r="W7" s="68"/>
      <c r="X7" s="68"/>
      <c r="Z7" s="66"/>
      <c r="AA7" s="66"/>
      <c r="AB7" s="66"/>
      <c r="AC7" s="66"/>
    </row>
    <row r="8" spans="1:30" ht="16.05" customHeight="1" x14ac:dyDescent="0.3">
      <c r="H8" s="28"/>
      <c r="I8" s="18"/>
      <c r="T8" s="68"/>
      <c r="U8" s="68"/>
      <c r="V8" s="68"/>
      <c r="W8" s="68"/>
      <c r="X8" s="68"/>
      <c r="Z8" s="66"/>
      <c r="AA8" s="66"/>
      <c r="AB8" s="66"/>
      <c r="AC8" s="66"/>
    </row>
    <row r="9" spans="1:30" ht="16.95" customHeight="1" x14ac:dyDescent="0.3">
      <c r="J9" s="21"/>
      <c r="K9" s="29"/>
      <c r="L9" s="29"/>
      <c r="M9" s="29"/>
      <c r="N9" s="29"/>
      <c r="T9" s="68"/>
      <c r="U9" s="68"/>
      <c r="V9" s="68"/>
      <c r="W9" s="68"/>
      <c r="X9" s="68"/>
    </row>
    <row r="10" spans="1:30" x14ac:dyDescent="0.3">
      <c r="T10" s="16"/>
      <c r="U10" s="16"/>
      <c r="V10" s="16"/>
      <c r="W10" s="16"/>
      <c r="X10" s="16"/>
      <c r="Y10" s="16"/>
    </row>
    <row r="11" spans="1:30" x14ac:dyDescent="0.3">
      <c r="T11" s="16"/>
      <c r="U11" s="16"/>
      <c r="V11" s="16"/>
      <c r="W11" s="16"/>
      <c r="X11" s="16"/>
      <c r="Y11" s="16"/>
    </row>
    <row r="12" spans="1:30" x14ac:dyDescent="0.3">
      <c r="T12" s="16"/>
      <c r="U12" s="8"/>
      <c r="V12" s="8"/>
      <c r="W12" s="16"/>
      <c r="X12" s="16"/>
      <c r="Y12" s="16"/>
    </row>
    <row r="13" spans="1:30" x14ac:dyDescent="0.3">
      <c r="T13" s="16"/>
      <c r="U13" s="16"/>
      <c r="V13" s="16"/>
      <c r="W13" s="16"/>
      <c r="X13" s="16"/>
      <c r="Y13" s="16"/>
    </row>
  </sheetData>
  <mergeCells count="12">
    <mergeCell ref="Z2:AC3"/>
    <mergeCell ref="Z6:AC8"/>
    <mergeCell ref="O2:R2"/>
    <mergeCell ref="T6:X9"/>
    <mergeCell ref="T2:X4"/>
    <mergeCell ref="O1:R1"/>
    <mergeCell ref="B2:D2"/>
    <mergeCell ref="E2:G2"/>
    <mergeCell ref="A1:G1"/>
    <mergeCell ref="H1:I1"/>
    <mergeCell ref="H2:I2"/>
    <mergeCell ref="N1:N2"/>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160" zoomScaleNormal="160" zoomScalePageLayoutView="160" workbookViewId="0">
      <selection activeCell="D8" sqref="D8"/>
    </sheetView>
  </sheetViews>
  <sheetFormatPr baseColWidth="10" defaultRowHeight="15.6" x14ac:dyDescent="0.3"/>
  <cols>
    <col min="1" max="3" width="10.796875" style="1"/>
  </cols>
  <sheetData>
    <row r="1" spans="1:3" x14ac:dyDescent="0.3">
      <c r="A1" s="2" t="s">
        <v>6</v>
      </c>
      <c r="B1" s="2" t="s">
        <v>7</v>
      </c>
      <c r="C1" s="2" t="s">
        <v>8</v>
      </c>
    </row>
    <row r="2" spans="1:3" x14ac:dyDescent="0.3">
      <c r="A2" s="66" t="str">
        <f>'ES between groups'!A4</f>
        <v>A vs. B</v>
      </c>
      <c r="B2" s="14">
        <f>'ES between groups'!H4</f>
        <v>0.81481481481481477</v>
      </c>
      <c r="C2" s="1">
        <v>1</v>
      </c>
    </row>
    <row r="3" spans="1:3" x14ac:dyDescent="0.3">
      <c r="A3" s="66"/>
      <c r="B3" s="14">
        <f>'ES between groups'!O4</f>
        <v>0.10826361097595016</v>
      </c>
      <c r="C3" s="1">
        <v>1</v>
      </c>
    </row>
    <row r="4" spans="1:3" x14ac:dyDescent="0.3">
      <c r="A4" s="66"/>
      <c r="B4" s="14">
        <f>'ES between groups'!Q4</f>
        <v>1.5213660186536795</v>
      </c>
      <c r="C4" s="1">
        <v>1</v>
      </c>
    </row>
    <row r="5" spans="1:3" x14ac:dyDescent="0.3">
      <c r="A5" s="69" t="str">
        <f>'ES between groups'!A5</f>
        <v>C vs. D</v>
      </c>
      <c r="B5" s="14">
        <f>'ES between groups'!H5</f>
        <v>-0.32900432900432897</v>
      </c>
      <c r="C5" s="1">
        <v>2</v>
      </c>
    </row>
    <row r="6" spans="1:3" x14ac:dyDescent="0.3">
      <c r="A6" s="69"/>
      <c r="B6" s="14">
        <f>'ES between groups'!O5</f>
        <v>-0.7636074149184664</v>
      </c>
      <c r="C6" s="1">
        <v>2</v>
      </c>
    </row>
    <row r="7" spans="1:3" x14ac:dyDescent="0.3">
      <c r="A7" s="69"/>
      <c r="B7" s="14">
        <f>'ES between groups'!Q5</f>
        <v>0.10559875690980847</v>
      </c>
      <c r="C7" s="1">
        <v>2</v>
      </c>
    </row>
    <row r="8" spans="1:3" x14ac:dyDescent="0.3">
      <c r="A8" s="74" t="s">
        <v>44</v>
      </c>
      <c r="B8" s="14">
        <f>'ES between groups'!H6</f>
        <v>-0.32734530938123751</v>
      </c>
      <c r="C8" s="51">
        <v>3</v>
      </c>
    </row>
    <row r="9" spans="1:3" x14ac:dyDescent="0.3">
      <c r="A9" s="74"/>
      <c r="B9" s="14">
        <f>'ES between groups'!O6</f>
        <v>-0.77255850968251394</v>
      </c>
      <c r="C9" s="51">
        <v>3</v>
      </c>
    </row>
    <row r="10" spans="1:3" x14ac:dyDescent="0.3">
      <c r="A10" s="74"/>
      <c r="B10" s="14">
        <f>'ES between groups'!Q6</f>
        <v>0.11786789092003891</v>
      </c>
      <c r="C10" s="51">
        <v>3</v>
      </c>
    </row>
    <row r="11" spans="1:3" x14ac:dyDescent="0.3">
      <c r="A11" s="74" t="s">
        <v>45</v>
      </c>
      <c r="B11" s="14">
        <f>'ES between groups'!H7</f>
        <v>-0.32786885245901637</v>
      </c>
      <c r="C11" s="1">
        <v>4</v>
      </c>
    </row>
    <row r="12" spans="1:3" x14ac:dyDescent="0.3">
      <c r="A12" s="74"/>
      <c r="B12" s="14">
        <f>'ES between groups'!O7</f>
        <v>-0.70583463411879022</v>
      </c>
      <c r="C12" s="1">
        <v>4</v>
      </c>
    </row>
    <row r="13" spans="1:3" x14ac:dyDescent="0.3">
      <c r="A13" s="74"/>
      <c r="B13" s="14">
        <f>'ES between groups'!Q7</f>
        <v>5.0096929200757478E-2</v>
      </c>
      <c r="C13" s="1">
        <v>4</v>
      </c>
    </row>
  </sheetData>
  <mergeCells count="4">
    <mergeCell ref="A2:A4"/>
    <mergeCell ref="A5:A7"/>
    <mergeCell ref="A8:A10"/>
    <mergeCell ref="A11:A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2"/>
  <sheetViews>
    <sheetView zoomScale="110" zoomScaleNormal="110" workbookViewId="0">
      <selection activeCell="B4" sqref="B4"/>
    </sheetView>
  </sheetViews>
  <sheetFormatPr baseColWidth="10" defaultColWidth="10.796875" defaultRowHeight="15.6" x14ac:dyDescent="0.3"/>
  <cols>
    <col min="1" max="1" width="12" style="6" bestFit="1" customWidth="1"/>
    <col min="2" max="2" width="10.796875" style="35"/>
    <col min="3" max="3" width="10.796875" style="6"/>
    <col min="4" max="4" width="10.796875" style="35"/>
    <col min="5" max="5" width="10.796875" style="16"/>
    <col min="6" max="6" width="11" style="46" bestFit="1" customWidth="1"/>
    <col min="7" max="7" width="10.796875" style="6"/>
    <col min="8" max="8" width="11.69921875" style="32" customWidth="1"/>
    <col min="9" max="10" width="19" style="10" customWidth="1"/>
    <col min="11" max="11" width="10.796875" style="6"/>
    <col min="12" max="12" width="14.5" style="16" bestFit="1" customWidth="1"/>
    <col min="13" max="13" width="5.19921875" style="16" customWidth="1"/>
    <col min="14" max="14" width="5.296875" style="16" customWidth="1"/>
    <col min="15" max="15" width="14.69921875" style="16" customWidth="1"/>
    <col min="16" max="16" width="10.796875" style="7"/>
    <col min="17" max="17" width="17.796875" style="7" bestFit="1" customWidth="1"/>
    <col min="18" max="18" width="10.796875" style="31"/>
    <col min="19" max="19" width="17.296875" style="32" bestFit="1" customWidth="1"/>
    <col min="20" max="16384" width="10.796875" style="35"/>
  </cols>
  <sheetData>
    <row r="1" spans="1:38" x14ac:dyDescent="0.3">
      <c r="A1" s="58" t="s">
        <v>28</v>
      </c>
      <c r="B1" s="58"/>
      <c r="C1" s="58"/>
      <c r="D1" s="58"/>
      <c r="E1" s="58"/>
      <c r="F1" s="59"/>
      <c r="G1" s="41"/>
      <c r="H1" s="60" t="s">
        <v>27</v>
      </c>
      <c r="I1" s="61"/>
      <c r="J1" s="70" t="s">
        <v>42</v>
      </c>
      <c r="O1" s="64" t="s">
        <v>43</v>
      </c>
      <c r="P1" s="52"/>
      <c r="Q1" s="53"/>
      <c r="R1" s="53"/>
      <c r="S1" s="54"/>
    </row>
    <row r="2" spans="1:38" ht="16.05" customHeight="1" x14ac:dyDescent="0.3">
      <c r="A2" s="19"/>
      <c r="B2" s="55" t="s">
        <v>30</v>
      </c>
      <c r="C2" s="55"/>
      <c r="D2" s="57" t="s">
        <v>31</v>
      </c>
      <c r="E2" s="55"/>
      <c r="F2" s="47" t="s">
        <v>36</v>
      </c>
      <c r="G2" s="48" t="s">
        <v>41</v>
      </c>
      <c r="H2" s="62" t="s">
        <v>17</v>
      </c>
      <c r="I2" s="63"/>
      <c r="J2" s="70"/>
      <c r="K2" s="34" t="s">
        <v>12</v>
      </c>
      <c r="L2" s="33"/>
      <c r="M2" s="33"/>
      <c r="N2" s="33"/>
      <c r="O2" s="65"/>
      <c r="P2" s="62" t="s">
        <v>21</v>
      </c>
      <c r="Q2" s="67"/>
      <c r="R2" s="67"/>
      <c r="S2" s="63"/>
    </row>
    <row r="3" spans="1:38" ht="16.05" customHeight="1" x14ac:dyDescent="0.3">
      <c r="A3" s="36" t="s">
        <v>6</v>
      </c>
      <c r="B3" s="37" t="s">
        <v>0</v>
      </c>
      <c r="C3" s="36" t="s">
        <v>1</v>
      </c>
      <c r="D3" s="37" t="s">
        <v>0</v>
      </c>
      <c r="E3" s="39" t="s">
        <v>1</v>
      </c>
      <c r="F3" s="45" t="s">
        <v>2</v>
      </c>
      <c r="G3" s="11" t="s">
        <v>35</v>
      </c>
      <c r="H3" s="11" t="s">
        <v>15</v>
      </c>
      <c r="I3" s="40" t="s">
        <v>9</v>
      </c>
      <c r="J3" s="43" t="s">
        <v>40</v>
      </c>
      <c r="K3" s="3" t="s">
        <v>13</v>
      </c>
      <c r="L3" s="39" t="s">
        <v>20</v>
      </c>
      <c r="M3" s="38" t="s">
        <v>23</v>
      </c>
      <c r="N3" s="38" t="s">
        <v>24</v>
      </c>
      <c r="O3" s="38" t="s">
        <v>29</v>
      </c>
      <c r="P3" s="2" t="s">
        <v>5</v>
      </c>
      <c r="Q3" s="17" t="s">
        <v>10</v>
      </c>
      <c r="R3" s="4" t="s">
        <v>4</v>
      </c>
      <c r="S3" s="11" t="s">
        <v>11</v>
      </c>
      <c r="U3" s="73" t="s">
        <v>14</v>
      </c>
      <c r="V3" s="73"/>
      <c r="W3" s="73"/>
      <c r="X3" s="73"/>
      <c r="Y3" s="73"/>
      <c r="AA3" s="73" t="s">
        <v>16</v>
      </c>
      <c r="AB3" s="73"/>
      <c r="AC3" s="73"/>
      <c r="AD3" s="73"/>
      <c r="AE3" s="73"/>
      <c r="AF3" s="73"/>
      <c r="AG3" s="73"/>
      <c r="AH3" s="73"/>
      <c r="AI3" s="73"/>
    </row>
    <row r="4" spans="1:38" x14ac:dyDescent="0.3">
      <c r="A4" s="32" t="s">
        <v>37</v>
      </c>
      <c r="B4" s="8">
        <v>53.6</v>
      </c>
      <c r="C4" s="42">
        <v>5.14</v>
      </c>
      <c r="D4" s="35">
        <v>54.82</v>
      </c>
      <c r="E4" s="16">
        <v>5.1100000000000003</v>
      </c>
      <c r="F4" s="46">
        <v>19</v>
      </c>
      <c r="G4" s="21">
        <f>(B4-D4)/((C4+E4)/2)</f>
        <v>-0.23804878048780465</v>
      </c>
      <c r="H4" s="28">
        <f>G4*(1-(3/(4*(F4-1)-1)))</f>
        <v>-0.22799038131226362</v>
      </c>
      <c r="I4" s="18" t="str">
        <f>IF(H4&lt;-0.8,"large difference",IF(H4&lt;-0.5,"moderate difference",IF(H4&lt;-0.2,"small difference", IF(H4&lt;0.2,"trivial", IF(H4&lt;0.5,"small difference", IF(H4 &lt;0.8, "moderate difference",IF(H4&gt;0.8, "large difference")))))))</f>
        <v>small difference</v>
      </c>
      <c r="J4" s="18">
        <v>0.97199999999999998</v>
      </c>
      <c r="K4" s="13">
        <f>SQRT((2*(1-J4)/F4)+(H4^2/(2*(F4-1))))</f>
        <v>6.6266481624659104E-2</v>
      </c>
      <c r="L4" s="30">
        <v>95</v>
      </c>
      <c r="M4" s="29">
        <f>(100-L4)/100</f>
        <v>0.05</v>
      </c>
      <c r="N4" s="30">
        <f>F4-1</f>
        <v>18</v>
      </c>
      <c r="O4" s="29">
        <f>_xlfn.T.INV.2T(M4,N4)</f>
        <v>2.1009220402410378</v>
      </c>
      <c r="P4" s="12">
        <f>H4-O4*K4</f>
        <v>-0.36721109308673766</v>
      </c>
      <c r="Q4" s="18" t="str">
        <f>IF(P4&lt;-0.8,"large difference",IF(P4&lt;-0.5,"moderate difference",IF(P4&lt;-0.2,"small difference", IF(P4&lt;0.2,"trivial", IF(P4&lt;0.5,"small difference", IF(P4 &lt;0.8, "moderate difference",IF(P4&gt;0.8, "large difference")))))))</f>
        <v>small difference</v>
      </c>
      <c r="R4" s="12">
        <f>H4+O4*K4</f>
        <v>-8.8769669537789586E-2</v>
      </c>
      <c r="S4" s="18" t="str">
        <f>IF(R4&lt;-0.8,"large difference",IF(R4&lt;-0.5,"moderate difference",IF(R4&lt;-0.2,"small difference", IF(R4&lt;0.2,"trivial", IF(R4&lt;0.5,"small difference", IF(R4 &lt;0.8, "moderate difference",IF(R4&gt;0.8, "large difference")))))))</f>
        <v>trivial</v>
      </c>
      <c r="U4" s="73"/>
      <c r="V4" s="73"/>
      <c r="W4" s="73"/>
      <c r="X4" s="73"/>
      <c r="Y4" s="73"/>
      <c r="AA4" s="73"/>
      <c r="AB4" s="73"/>
      <c r="AC4" s="73"/>
      <c r="AD4" s="73"/>
      <c r="AE4" s="73"/>
      <c r="AF4" s="73"/>
      <c r="AG4" s="73"/>
      <c r="AH4" s="73"/>
      <c r="AI4" s="73"/>
    </row>
    <row r="5" spans="1:38" ht="16.05" customHeight="1" x14ac:dyDescent="0.3">
      <c r="A5" s="44" t="s">
        <v>37</v>
      </c>
      <c r="B5" s="8">
        <v>0.33</v>
      </c>
      <c r="C5" s="42">
        <v>7.0000000000000007E-2</v>
      </c>
      <c r="D5" s="35">
        <v>0.38</v>
      </c>
      <c r="E5" s="16">
        <v>0.09</v>
      </c>
      <c r="F5" s="46">
        <v>15</v>
      </c>
      <c r="G5" s="21">
        <f>(B5-D5)/((C5+E5)/2)</f>
        <v>-0.62499999999999989</v>
      </c>
      <c r="H5" s="28">
        <f>G5*(1-(3/(4*(F5-1)-1)))</f>
        <v>-0.59090909090909083</v>
      </c>
      <c r="I5" s="18" t="str">
        <f>IF(H5&lt;-0.8,"large difference",IF(H5&lt;-0.5,"moderate difference",IF(H5&lt;-0.2,"small difference", IF(H5&lt;0.2,"trivial", IF(H5&lt;0.5,"small difference", IF(H5 &lt;0.8, "moderate difference",IF(H5&gt;0.8, "large difference")))))))</f>
        <v>moderate difference</v>
      </c>
      <c r="J5" s="18">
        <v>0.84799999999999998</v>
      </c>
      <c r="K5" s="13">
        <f>SQRT((2*(1-J5)/F5)+(H5^2/(2*(F5-1))))</f>
        <v>0.18093410603880025</v>
      </c>
      <c r="L5" s="30">
        <v>95</v>
      </c>
      <c r="M5" s="29">
        <f>(100-L5)/100</f>
        <v>0.05</v>
      </c>
      <c r="N5" s="30">
        <f>F5-1</f>
        <v>14</v>
      </c>
      <c r="O5" s="29">
        <f>_xlfn.T.INV.2T(M5,N5)</f>
        <v>2.1447866879178044</v>
      </c>
      <c r="P5" s="12">
        <f>H5-O5*K5</f>
        <v>-0.97897415293141798</v>
      </c>
      <c r="Q5" s="18" t="str">
        <f>IF(P5&lt;-0.8,"large difference",IF(P5&lt;-0.5,"moderate difference",IF(P5&lt;-0.2,"small difference", IF(P5&lt;0.2,"trivial", IF(P5&lt;0.5,"small difference", IF(P5 &lt;0.8, "moderate difference",IF(P5&gt;0.8, "large difference")))))))</f>
        <v>large difference</v>
      </c>
      <c r="R5" s="12">
        <f>H5+O5*K5</f>
        <v>-0.20284402888676362</v>
      </c>
      <c r="S5" s="18" t="str">
        <f>IF(R5&lt;-0.8,"large difference",IF(R5&lt;-0.5,"moderate difference",IF(R5&lt;-0.2,"small difference", IF(R5&lt;0.2,"trivial", IF(R5&lt;0.5,"small difference", IF(R5 &lt;0.8, "moderate difference",IF(R5&gt;0.8, "large difference")))))))</f>
        <v>small difference</v>
      </c>
      <c r="U5" s="73"/>
      <c r="V5" s="73"/>
      <c r="W5" s="73"/>
      <c r="X5" s="73"/>
      <c r="Y5" s="73"/>
      <c r="AA5" s="73"/>
      <c r="AB5" s="73"/>
      <c r="AC5" s="73"/>
      <c r="AD5" s="73"/>
      <c r="AE5" s="73"/>
      <c r="AF5" s="73"/>
      <c r="AG5" s="73"/>
      <c r="AH5" s="73"/>
      <c r="AI5" s="73"/>
    </row>
    <row r="6" spans="1:38" ht="16.05" customHeight="1" x14ac:dyDescent="0.3">
      <c r="A6" s="44" t="s">
        <v>37</v>
      </c>
      <c r="B6" s="8">
        <v>0.42299999999999999</v>
      </c>
      <c r="C6" s="42">
        <v>0.06</v>
      </c>
      <c r="D6" s="35">
        <v>0.45500000000000002</v>
      </c>
      <c r="E6" s="16">
        <v>0.04</v>
      </c>
      <c r="F6" s="46">
        <v>15</v>
      </c>
      <c r="G6" s="21">
        <f>(B6-D6)/((C6+E6)/2)</f>
        <v>-0.64000000000000057</v>
      </c>
      <c r="H6" s="28">
        <f>G6*(1-(3/(4*(F6-1)-1)))</f>
        <v>-0.60509090909090957</v>
      </c>
      <c r="I6" s="18" t="str">
        <f>IF(H6&lt;-0.8,"large difference",IF(H6&lt;-0.5,"moderate difference",IF(H6&lt;-0.2,"small difference", IF(H6&lt;0.2,"trivial", IF(H6&lt;0.5,"small difference", IF(H6 &lt;0.8, "moderate difference",IF(H6&gt;0.8, "large difference")))))))</f>
        <v>moderate difference</v>
      </c>
      <c r="J6" s="18">
        <v>0.66800000000000004</v>
      </c>
      <c r="K6" s="13">
        <f>SQRT((2*(1-J6)/F6)+(H6^2/(2*(F6-1))))</f>
        <v>0.2394638113824844</v>
      </c>
      <c r="L6" s="30">
        <v>96</v>
      </c>
      <c r="M6" s="29">
        <f>(100-L6)/100</f>
        <v>0.04</v>
      </c>
      <c r="N6" s="30">
        <f>F6-1</f>
        <v>14</v>
      </c>
      <c r="O6" s="29">
        <f>_xlfn.T.INV.2T(M6,N6)</f>
        <v>2.2637812790119072</v>
      </c>
      <c r="P6" s="12">
        <f>H6-O6*K6</f>
        <v>-1.1471846022994163</v>
      </c>
      <c r="Q6" s="18" t="str">
        <f>IF(P6&lt;-0.8,"large difference",IF(P6&lt;-0.5,"moderate difference",IF(P6&lt;-0.2,"small difference", IF(P6&lt;0.2,"trivial", IF(P6&lt;0.5,"small difference", IF(P6 &lt;0.8, "moderate difference",IF(P6&gt;0.8, "large difference")))))))</f>
        <v>large difference</v>
      </c>
      <c r="R6" s="12">
        <f>H6+O6*K6</f>
        <v>-6.2997215882402924E-2</v>
      </c>
      <c r="S6" s="18" t="str">
        <f>IF(R6&lt;-0.8,"large difference",IF(R6&lt;-0.5,"moderate difference",IF(R6&lt;-0.2,"small difference", IF(R6&lt;0.2,"trivial", IF(R6&lt;0.5,"small difference", IF(R6 &lt;0.8, "moderate difference",IF(R6&gt;0.8, "large difference")))))))</f>
        <v>trivial</v>
      </c>
      <c r="AJ6" s="66" t="s">
        <v>39</v>
      </c>
      <c r="AK6" s="66"/>
      <c r="AL6" s="66"/>
    </row>
    <row r="7" spans="1:38" ht="16.05" customHeight="1" x14ac:dyDescent="0.3">
      <c r="A7" s="44" t="s">
        <v>37</v>
      </c>
      <c r="B7" s="35">
        <v>49.79</v>
      </c>
      <c r="C7" s="6">
        <v>4.28</v>
      </c>
      <c r="D7" s="35">
        <v>50.71</v>
      </c>
      <c r="E7" s="16">
        <v>4.67</v>
      </c>
      <c r="F7" s="46">
        <v>14</v>
      </c>
      <c r="G7" s="21">
        <f>(B7-D7)/((C7+E7)/2)</f>
        <v>-0.20558659217877134</v>
      </c>
      <c r="H7" s="28">
        <f>G7*(1-(3/(4*(F7-1)-1)))</f>
        <v>-0.19349326322707891</v>
      </c>
      <c r="I7" s="18" t="str">
        <f>IF(H7&lt;-0.8,"large difference",IF(H7&lt;-0.5,"moderate difference",IF(H7&lt;-0.2,"small difference", IF(H7&lt;0.2,"trivial", IF(H7&lt;0.5,"small difference", IF(H7 &lt;0.8, "moderate difference",IF(H7&gt;0.8, "large difference")))))))</f>
        <v>trivial</v>
      </c>
      <c r="J7" s="18">
        <v>0.97299999999999998</v>
      </c>
      <c r="K7" s="13">
        <f>SQRT((2*(1-J7)/F7)+(H7^2/(2*(F7-1))))</f>
        <v>7.2781378958330256E-2</v>
      </c>
      <c r="L7" s="30">
        <v>97</v>
      </c>
      <c r="M7" s="29">
        <f>(100-L7)/100</f>
        <v>0.03</v>
      </c>
      <c r="N7" s="30">
        <f>F7-1</f>
        <v>13</v>
      </c>
      <c r="O7" s="29">
        <f>_xlfn.T.INV.2T(M7,N7)</f>
        <v>2.435845212110797</v>
      </c>
      <c r="P7" s="12">
        <f>H7-O7*K7</f>
        <v>-0.37077743669354918</v>
      </c>
      <c r="Q7" s="18" t="str">
        <f>IF(P7&lt;-0.8,"large difference",IF(P7&lt;-0.5,"moderate difference",IF(P7&lt;-0.2,"small difference", IF(P7&lt;0.2,"trivial", IF(P7&lt;0.5,"small difference", IF(P7 &lt;0.8, "moderate difference",IF(P7&gt;0.8, "large difference")))))))</f>
        <v>small difference</v>
      </c>
      <c r="R7" s="12">
        <f>H7+O7*K7</f>
        <v>-1.6209089760608641E-2</v>
      </c>
      <c r="S7" s="18" t="str">
        <f>IF(R7&lt;-0.8,"large difference",IF(R7&lt;-0.5,"moderate difference",IF(R7&lt;-0.2,"small difference", IF(R7&lt;0.2,"trivial", IF(R7&lt;0.5,"small difference", IF(R7 &lt;0.8, "moderate difference",IF(R7&gt;0.8, "large difference")))))))</f>
        <v>trivial</v>
      </c>
      <c r="AJ7" s="66"/>
      <c r="AK7" s="66"/>
      <c r="AL7" s="66"/>
    </row>
    <row r="8" spans="1:38" ht="16.95" customHeight="1" x14ac:dyDescent="0.3">
      <c r="A8" s="44" t="s">
        <v>37</v>
      </c>
      <c r="B8" s="35">
        <v>0.42</v>
      </c>
      <c r="C8" s="6">
        <v>0.06</v>
      </c>
      <c r="D8" s="35">
        <v>0.46</v>
      </c>
      <c r="E8" s="16">
        <v>0.04</v>
      </c>
      <c r="F8" s="46">
        <v>15</v>
      </c>
      <c r="G8" s="21">
        <f>(B8-D8)/((C8+E8)/2)</f>
        <v>-0.80000000000000071</v>
      </c>
      <c r="H8" s="28">
        <f>G8*(1-(3/(4*(F8-1)-1)))</f>
        <v>-0.75636363636363702</v>
      </c>
      <c r="I8" s="18" t="str">
        <f>IF(H8&lt;-0.8,"large difference",IF(H8&lt;-0.5,"moderate difference",IF(H8&lt;-0.2,"small difference", IF(H8&lt;0.2,"trivial", IF(H8&lt;0.5,"small difference", IF(H8 &lt;0.8, "moderate difference",IF(H8&gt;0.8, "large difference")))))))</f>
        <v>moderate difference</v>
      </c>
      <c r="J8" s="18">
        <v>0.56299999999999994</v>
      </c>
      <c r="K8" s="13">
        <f>SQRT((2*(1-J8)/F8)+(H8^2/(2*(F8-1))))</f>
        <v>0.28053218666109109</v>
      </c>
      <c r="L8" s="30">
        <v>98</v>
      </c>
      <c r="M8" s="29">
        <f>(100-L8)/100</f>
        <v>0.02</v>
      </c>
      <c r="N8" s="30">
        <f>F8-1</f>
        <v>14</v>
      </c>
      <c r="O8" s="29">
        <f>_xlfn.T.INV.2T(M8,N8)</f>
        <v>2.6244940675900517</v>
      </c>
      <c r="P8" s="12">
        <f>H8-O8*K8</f>
        <v>-1.4926186960237358</v>
      </c>
      <c r="Q8" s="18" t="str">
        <f>IF(P8&lt;-0.8,"large difference",IF(P8&lt;-0.5,"moderate difference",IF(P8&lt;-0.2,"small difference", IF(P8&lt;0.2,"trivial", IF(P8&lt;0.5,"small difference", IF(P8 &lt;0.8, "moderate difference",IF(P8&gt;0.8, "large difference")))))))</f>
        <v>large difference</v>
      </c>
      <c r="R8" s="12">
        <f>H8+O8*K8</f>
        <v>-2.0108576703538383E-2</v>
      </c>
      <c r="S8" s="18" t="str">
        <f>IF(R8&lt;-0.8,"large difference",IF(R8&lt;-0.5,"moderate difference",IF(R8&lt;-0.2,"small difference", IF(R8&lt;0.2,"trivial", IF(R8&lt;0.5,"small difference", IF(R8 &lt;0.8, "moderate difference",IF(R8&gt;0.8, "large difference")))))))</f>
        <v>trivial</v>
      </c>
      <c r="AJ8" s="66"/>
      <c r="AK8" s="66"/>
      <c r="AL8" s="66"/>
    </row>
    <row r="9" spans="1:38" x14ac:dyDescent="0.3">
      <c r="AA9" s="72" t="s">
        <v>38</v>
      </c>
      <c r="AB9" s="72"/>
      <c r="AC9" s="72"/>
      <c r="AD9" s="72"/>
      <c r="AE9" s="72"/>
      <c r="AF9" s="72"/>
      <c r="AG9" s="72"/>
      <c r="AH9" s="72"/>
      <c r="AI9" s="72"/>
    </row>
    <row r="12" spans="1:38" x14ac:dyDescent="0.3">
      <c r="O12" s="49"/>
    </row>
    <row r="13" spans="1:38" x14ac:dyDescent="0.3">
      <c r="U13" s="72" t="s">
        <v>32</v>
      </c>
      <c r="V13" s="72"/>
      <c r="W13" s="72"/>
      <c r="X13" s="72"/>
      <c r="Y13" s="72"/>
    </row>
    <row r="15" spans="1:38" x14ac:dyDescent="0.3">
      <c r="U15" s="71" t="s">
        <v>33</v>
      </c>
      <c r="V15" s="71"/>
      <c r="W15" s="71"/>
      <c r="X15" s="71"/>
      <c r="Y15" s="71"/>
    </row>
    <row r="16" spans="1:38" x14ac:dyDescent="0.3">
      <c r="U16" s="71"/>
      <c r="V16" s="71"/>
      <c r="W16" s="71"/>
      <c r="X16" s="71"/>
      <c r="Y16" s="71"/>
    </row>
    <row r="17" spans="21:25" x14ac:dyDescent="0.3">
      <c r="U17" s="71"/>
      <c r="V17" s="71"/>
      <c r="W17" s="71"/>
      <c r="X17" s="71"/>
      <c r="Y17" s="71"/>
    </row>
    <row r="22" spans="21:25" x14ac:dyDescent="0.3">
      <c r="U22" s="72" t="s">
        <v>34</v>
      </c>
      <c r="V22" s="72"/>
      <c r="W22" s="72"/>
      <c r="X22" s="72"/>
      <c r="Y22" s="72"/>
    </row>
  </sheetData>
  <mergeCells count="16">
    <mergeCell ref="AJ6:AL8"/>
    <mergeCell ref="U15:Y17"/>
    <mergeCell ref="U22:Y22"/>
    <mergeCell ref="D2:E2"/>
    <mergeCell ref="AA3:AI5"/>
    <mergeCell ref="AA9:AI9"/>
    <mergeCell ref="U3:Y5"/>
    <mergeCell ref="U13:Y13"/>
    <mergeCell ref="A1:F1"/>
    <mergeCell ref="H1:I1"/>
    <mergeCell ref="P1:S1"/>
    <mergeCell ref="B2:C2"/>
    <mergeCell ref="H2:I2"/>
    <mergeCell ref="P2:S2"/>
    <mergeCell ref="J1:J2"/>
    <mergeCell ref="O1:O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abSelected="1" zoomScale="160" zoomScaleNormal="160" zoomScalePageLayoutView="160" workbookViewId="0">
      <selection activeCell="J8" sqref="J8"/>
    </sheetView>
  </sheetViews>
  <sheetFormatPr baseColWidth="10" defaultRowHeight="15.6" x14ac:dyDescent="0.3"/>
  <cols>
    <col min="1" max="3" width="11.19921875" style="50"/>
  </cols>
  <sheetData>
    <row r="1" spans="1:3" x14ac:dyDescent="0.3">
      <c r="A1" s="2" t="s">
        <v>6</v>
      </c>
      <c r="B1" s="2" t="s">
        <v>7</v>
      </c>
      <c r="C1" s="2" t="s">
        <v>8</v>
      </c>
    </row>
    <row r="2" spans="1:3" x14ac:dyDescent="0.3">
      <c r="A2" s="75" t="str">
        <f>'ES between groups'!A4</f>
        <v>A vs. B</v>
      </c>
      <c r="B2" s="14">
        <f>'ES within group'!H4</f>
        <v>-0.22799038131226362</v>
      </c>
      <c r="C2" s="50">
        <v>1</v>
      </c>
    </row>
    <row r="3" spans="1:3" x14ac:dyDescent="0.3">
      <c r="A3" s="75"/>
      <c r="B3" s="14">
        <f>'ES within group'!P4</f>
        <v>-0.36721109308673766</v>
      </c>
      <c r="C3" s="50">
        <v>1</v>
      </c>
    </row>
    <row r="4" spans="1:3" x14ac:dyDescent="0.3">
      <c r="A4" s="75"/>
      <c r="B4" s="14">
        <f>'ES within group'!R4</f>
        <v>-8.8769669537789586E-2</v>
      </c>
      <c r="C4" s="50">
        <v>1</v>
      </c>
    </row>
    <row r="5" spans="1:3" x14ac:dyDescent="0.3">
      <c r="A5" s="74" t="str">
        <f>'ES between groups'!A5</f>
        <v>C vs. D</v>
      </c>
      <c r="B5" s="14">
        <f>'ES within group'!H5</f>
        <v>-0.59090909090909083</v>
      </c>
      <c r="C5" s="50">
        <v>2</v>
      </c>
    </row>
    <row r="6" spans="1:3" x14ac:dyDescent="0.3">
      <c r="A6" s="74"/>
      <c r="B6" s="14">
        <f>'ES within group'!P5</f>
        <v>-0.97897415293141798</v>
      </c>
      <c r="C6" s="50">
        <v>2</v>
      </c>
    </row>
    <row r="7" spans="1:3" x14ac:dyDescent="0.3">
      <c r="A7" s="74"/>
      <c r="B7" s="14">
        <f>'ES within group'!R5</f>
        <v>-0.20284402888676362</v>
      </c>
      <c r="C7" s="50">
        <v>2</v>
      </c>
    </row>
    <row r="8" spans="1:3" x14ac:dyDescent="0.3">
      <c r="A8" s="74" t="s">
        <v>44</v>
      </c>
      <c r="B8" s="14">
        <f>'ES within group'!H6</f>
        <v>-0.60509090909090957</v>
      </c>
      <c r="C8" s="50">
        <v>3</v>
      </c>
    </row>
    <row r="9" spans="1:3" x14ac:dyDescent="0.3">
      <c r="A9" s="74"/>
      <c r="B9" s="14">
        <f>'ES within group'!P6</f>
        <v>-1.1471846022994163</v>
      </c>
      <c r="C9" s="50">
        <v>3</v>
      </c>
    </row>
    <row r="10" spans="1:3" x14ac:dyDescent="0.3">
      <c r="A10" s="74"/>
      <c r="B10" s="14">
        <f>'ES within group'!R6</f>
        <v>-6.2997215882402924E-2</v>
      </c>
      <c r="C10" s="50">
        <v>3</v>
      </c>
    </row>
    <row r="11" spans="1:3" x14ac:dyDescent="0.3">
      <c r="A11" s="74" t="s">
        <v>45</v>
      </c>
      <c r="B11" s="14">
        <f>'ES within group'!H7</f>
        <v>-0.19349326322707891</v>
      </c>
      <c r="C11" s="50">
        <v>4</v>
      </c>
    </row>
    <row r="12" spans="1:3" x14ac:dyDescent="0.3">
      <c r="A12" s="74"/>
      <c r="B12" s="14">
        <f>'ES within group'!P7</f>
        <v>-0.37077743669354918</v>
      </c>
      <c r="C12" s="50">
        <v>4</v>
      </c>
    </row>
    <row r="13" spans="1:3" x14ac:dyDescent="0.3">
      <c r="A13" s="74"/>
      <c r="B13" s="14">
        <f>'ES within group'!R7</f>
        <v>-1.6209089760608641E-2</v>
      </c>
      <c r="C13" s="50">
        <v>4</v>
      </c>
    </row>
    <row r="14" spans="1:3" x14ac:dyDescent="0.3">
      <c r="A14" s="74" t="s">
        <v>46</v>
      </c>
      <c r="B14" s="14">
        <f>'ES within group'!H8</f>
        <v>-0.75636363636363702</v>
      </c>
      <c r="C14" s="50">
        <v>5</v>
      </c>
    </row>
    <row r="15" spans="1:3" x14ac:dyDescent="0.3">
      <c r="A15" s="74"/>
      <c r="B15" s="14">
        <f>'ES within group'!P8</f>
        <v>-1.4926186960237358</v>
      </c>
      <c r="C15" s="50">
        <v>5</v>
      </c>
    </row>
    <row r="16" spans="1:3" x14ac:dyDescent="0.3">
      <c r="A16" s="74"/>
      <c r="B16" s="14">
        <f>'ES within group'!R8</f>
        <v>-2.0108576703538383E-2</v>
      </c>
      <c r="C16" s="50">
        <v>5</v>
      </c>
    </row>
  </sheetData>
  <mergeCells count="5">
    <mergeCell ref="A2:A4"/>
    <mergeCell ref="A5:A7"/>
    <mergeCell ref="A8:A10"/>
    <mergeCell ref="A11:A13"/>
    <mergeCell ref="A14:A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ES between groups</vt:lpstr>
      <vt:lpstr>Forest plot bg</vt:lpstr>
      <vt:lpstr>ES within group</vt:lpstr>
      <vt:lpstr>Forest plot wg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BESSON</cp:lastModifiedBy>
  <dcterms:created xsi:type="dcterms:W3CDTF">2018-10-15T10:21:43Z</dcterms:created>
  <dcterms:modified xsi:type="dcterms:W3CDTF">2024-04-09T09:15:44Z</dcterms:modified>
</cp:coreProperties>
</file>