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nemarsal/Documents/Documents/cours/montpellier/MUTI/exosMUTI/session2/"/>
    </mc:Choice>
  </mc:AlternateContent>
  <xr:revisionPtr revIDLastSave="0" documentId="13_ncr:1_{F75425DE-DBD6-2A4D-86FC-3B61A539A7A3}" xr6:coauthVersionLast="36" xr6:coauthVersionMax="36" xr10:uidLastSave="{00000000-0000-0000-0000-000000000000}"/>
  <bookViews>
    <workbookView xWindow="80" yWindow="520" windowWidth="25440" windowHeight="14580" xr2:uid="{21A38874-B2E4-DF43-991D-FAA4E8910E76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" l="1"/>
  <c r="M45" i="1"/>
  <c r="M43" i="1"/>
  <c r="M40" i="1"/>
  <c r="M37" i="1"/>
  <c r="J47" i="1"/>
  <c r="J46" i="1"/>
  <c r="K41" i="1"/>
  <c r="J41" i="1"/>
  <c r="J37" i="1"/>
  <c r="J36" i="1"/>
  <c r="G51" i="1"/>
  <c r="F51" i="1"/>
  <c r="E50" i="1"/>
  <c r="D50" i="1"/>
  <c r="G41" i="1"/>
  <c r="F41" i="1"/>
  <c r="F40" i="1"/>
  <c r="E40" i="1"/>
  <c r="D40" i="1"/>
  <c r="F49" i="1"/>
  <c r="F39" i="1"/>
  <c r="E47" i="1"/>
  <c r="E46" i="1"/>
  <c r="F46" i="1" s="1"/>
  <c r="E45" i="1"/>
  <c r="D47" i="1"/>
  <c r="D45" i="1"/>
  <c r="F37" i="1"/>
  <c r="F36" i="1"/>
  <c r="F35" i="1"/>
  <c r="E37" i="1"/>
  <c r="E36" i="1"/>
  <c r="E35" i="1"/>
  <c r="D37" i="1"/>
  <c r="D35" i="1"/>
  <c r="F28" i="1"/>
  <c r="F27" i="1"/>
  <c r="G29" i="1"/>
  <c r="G28" i="1"/>
  <c r="G27" i="1"/>
  <c r="J51" i="1" l="1"/>
  <c r="K51" i="1" s="1"/>
  <c r="F50" i="1"/>
  <c r="F47" i="1"/>
  <c r="F45" i="1"/>
</calcChain>
</file>

<file path=xl/sharedStrings.xml><?xml version="1.0" encoding="utf-8"?>
<sst xmlns="http://schemas.openxmlformats.org/spreadsheetml/2006/main" count="78" uniqueCount="53">
  <si>
    <t>Activités</t>
  </si>
  <si>
    <t>Inducteurs</t>
  </si>
  <si>
    <t>Volume des inducteurs</t>
  </si>
  <si>
    <t>Coût de l’activité</t>
  </si>
  <si>
    <t>Administration générale (bâtiment, direction, communication, évènements…)</t>
  </si>
  <si>
    <t>Un étudiant</t>
  </si>
  <si>
    <t>Secrétariat pédagogique</t>
  </si>
  <si>
    <t>Un parcours</t>
  </si>
  <si>
    <t>Maintenance informatique, veille logicielle, licences, matériel …</t>
  </si>
  <si>
    <t>Une heure d’ordinateur</t>
  </si>
  <si>
    <t>Parcours</t>
  </si>
  <si>
    <t>Nombre total d’heures d’enseignement</t>
  </si>
  <si>
    <t>Nombre d’heures ordinateur</t>
  </si>
  <si>
    <t>Nb d’étudiants</t>
  </si>
  <si>
    <t>Frais d’inscription pour 2 ans</t>
  </si>
  <si>
    <t>A</t>
  </si>
  <si>
    <t>B</t>
  </si>
  <si>
    <t>C</t>
  </si>
  <si>
    <t>D</t>
  </si>
  <si>
    <t>E</t>
  </si>
  <si>
    <t>Une heure d'enseignement</t>
  </si>
  <si>
    <t>Coût des inducteurs</t>
  </si>
  <si>
    <t>Coût de l'inducteur</t>
  </si>
  <si>
    <t>Coût du parcours A</t>
  </si>
  <si>
    <t>Administration</t>
  </si>
  <si>
    <t>Pédagogie</t>
  </si>
  <si>
    <t>Informatique</t>
  </si>
  <si>
    <t>Coût de l'activité pour le parcours</t>
  </si>
  <si>
    <t>Volume inducteur</t>
  </si>
  <si>
    <t>Coût du parcours E</t>
  </si>
  <si>
    <t>Heures d'enseignement</t>
  </si>
  <si>
    <t>par étudiant</t>
  </si>
  <si>
    <t>Recettes</t>
  </si>
  <si>
    <t>Subvention par étudiant</t>
  </si>
  <si>
    <t>Subventions</t>
  </si>
  <si>
    <t>Frais</t>
  </si>
  <si>
    <t>Résultat</t>
  </si>
  <si>
    <t>Marge sur coût variable</t>
  </si>
  <si>
    <t>Taux de MSCV</t>
  </si>
  <si>
    <t>Frais fixes</t>
  </si>
  <si>
    <t>SeuilCA</t>
  </si>
  <si>
    <t>Seuil NB</t>
  </si>
  <si>
    <t>ok</t>
  </si>
  <si>
    <t>non mais presque</t>
  </si>
  <si>
    <t>demandé car pas calculé</t>
  </si>
  <si>
    <t>demandeé car pas calculé</t>
  </si>
  <si>
    <t>La méthode ABC - seuil de rentabilité</t>
  </si>
  <si>
    <t>Définition ABC connaît pas</t>
  </si>
  <si>
    <t>Les deux chiffres sont faux</t>
  </si>
  <si>
    <t>Quellles conditions pour que les décisions onctionnenet, les parcours demandés, les parcours les moins demandés.</t>
  </si>
  <si>
    <t>Méthode des centres d'analyse</t>
  </si>
  <si>
    <t>ne sait pas</t>
  </si>
  <si>
    <t>Question sur le seuil de rentabilité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</si>
</sst>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3" fontId="0" fillId="0" borderId="4" xfId="0" applyNumberForma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2" fontId="0" fillId="0" borderId="0" xfId="0" applyNumberFormat="1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4" fontId="3" fillId="0" borderId="0" xfId="0" applyNumberFormat="1" applyFont="1"/>
    <xf numFmtId="0" fontId="0" fillId="0" borderId="5" xfId="0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 vertical="center" wrapText="1"/>
    </xf>
    <xf numFmtId="4" fontId="4" fillId="0" borderId="0" xfId="0" applyNumberFormat="1" applyFont="1"/>
    <xf numFmtId="9" fontId="0" fillId="0" borderId="0" xfId="1" applyFont="1"/>
    <xf numFmtId="0" fontId="5" fillId="0" borderId="0" xfId="0" applyFont="1"/>
    <xf numFmtId="4" fontId="5" fillId="0" borderId="0" xfId="0" applyNumberFormat="1" applyFont="1"/>
    <xf numFmtId="3" fontId="5" fillId="0" borderId="0" xfId="0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7C7C2-1840-5842-A46C-D5AA1D89C9F4}">
  <dimension ref="C3:M59"/>
  <sheetViews>
    <sheetView tabSelected="1" topLeftCell="A27" workbookViewId="0">
      <selection activeCell="E51" sqref="E51"/>
    </sheetView>
  </sheetViews>
  <sheetFormatPr baseColWidth="10" defaultRowHeight="16" x14ac:dyDescent="0.2"/>
  <cols>
    <col min="3" max="3" width="23.6640625" customWidth="1"/>
    <col min="4" max="5" width="23" customWidth="1"/>
    <col min="6" max="6" width="22.5" customWidth="1"/>
  </cols>
  <sheetData>
    <row r="3" spans="3:8" ht="17" thickBot="1" x14ac:dyDescent="0.25"/>
    <row r="4" spans="3:8" ht="18" thickBot="1" x14ac:dyDescent="0.25">
      <c r="C4" s="2" t="s">
        <v>0</v>
      </c>
      <c r="D4" s="4" t="s">
        <v>1</v>
      </c>
      <c r="E4" s="4" t="s">
        <v>2</v>
      </c>
      <c r="F4" s="4" t="s">
        <v>3</v>
      </c>
    </row>
    <row r="5" spans="3:8" ht="69" thickBot="1" x14ac:dyDescent="0.25">
      <c r="C5" s="5" t="s">
        <v>4</v>
      </c>
      <c r="D5" s="6" t="s">
        <v>5</v>
      </c>
      <c r="E5" s="6">
        <v>415</v>
      </c>
      <c r="F5" s="7">
        <v>385000</v>
      </c>
    </row>
    <row r="6" spans="3:8" ht="18" thickBot="1" x14ac:dyDescent="0.25">
      <c r="C6" s="5" t="s">
        <v>6</v>
      </c>
      <c r="D6" s="6" t="s">
        <v>7</v>
      </c>
      <c r="E6" s="6">
        <v>5</v>
      </c>
      <c r="F6" s="7">
        <v>56500</v>
      </c>
    </row>
    <row r="7" spans="3:8" ht="69" thickBot="1" x14ac:dyDescent="0.25">
      <c r="C7" s="5" t="s">
        <v>8</v>
      </c>
      <c r="D7" s="6" t="s">
        <v>9</v>
      </c>
      <c r="E7" s="6">
        <v>2000</v>
      </c>
      <c r="F7" s="7">
        <v>98000</v>
      </c>
    </row>
    <row r="12" spans="3:8" ht="17" thickBot="1" x14ac:dyDescent="0.25"/>
    <row r="13" spans="3:8" ht="69" thickBot="1" x14ac:dyDescent="0.25">
      <c r="C13" s="1" t="s">
        <v>10</v>
      </c>
      <c r="D13" s="3" t="s">
        <v>11</v>
      </c>
      <c r="E13" s="3" t="s">
        <v>12</v>
      </c>
      <c r="F13" s="3" t="s">
        <v>13</v>
      </c>
      <c r="G13" s="3" t="s">
        <v>14</v>
      </c>
      <c r="H13" s="13" t="s">
        <v>33</v>
      </c>
    </row>
    <row r="14" spans="3:8" ht="18" thickBot="1" x14ac:dyDescent="0.25">
      <c r="C14" s="5" t="s">
        <v>15</v>
      </c>
      <c r="D14" s="6">
        <v>900</v>
      </c>
      <c r="E14" s="6">
        <v>585</v>
      </c>
      <c r="F14" s="6">
        <v>30</v>
      </c>
      <c r="G14" s="7">
        <v>3000</v>
      </c>
      <c r="H14" s="13">
        <v>300</v>
      </c>
    </row>
    <row r="15" spans="3:8" ht="18" thickBot="1" x14ac:dyDescent="0.25">
      <c r="C15" s="5" t="s">
        <v>16</v>
      </c>
      <c r="D15" s="6">
        <v>750</v>
      </c>
      <c r="E15" s="6">
        <v>300</v>
      </c>
      <c r="F15" s="6">
        <v>100</v>
      </c>
      <c r="G15" s="7">
        <v>7000</v>
      </c>
      <c r="H15" s="13">
        <v>200</v>
      </c>
    </row>
    <row r="16" spans="3:8" ht="18" thickBot="1" x14ac:dyDescent="0.25">
      <c r="C16" s="5" t="s">
        <v>17</v>
      </c>
      <c r="D16" s="6">
        <v>700</v>
      </c>
      <c r="E16" s="6">
        <v>450</v>
      </c>
      <c r="F16" s="6">
        <v>150</v>
      </c>
      <c r="G16" s="7">
        <v>4400</v>
      </c>
      <c r="H16" s="13">
        <v>200</v>
      </c>
    </row>
    <row r="17" spans="3:8" ht="18" thickBot="1" x14ac:dyDescent="0.25">
      <c r="C17" s="5" t="s">
        <v>18</v>
      </c>
      <c r="D17" s="6">
        <v>650</v>
      </c>
      <c r="E17" s="6">
        <v>425</v>
      </c>
      <c r="F17" s="6">
        <v>90</v>
      </c>
      <c r="G17" s="7">
        <v>5000</v>
      </c>
      <c r="H17" s="14">
        <v>200</v>
      </c>
    </row>
    <row r="18" spans="3:8" ht="18" thickBot="1" x14ac:dyDescent="0.25">
      <c r="C18" s="5" t="s">
        <v>19</v>
      </c>
      <c r="D18" s="6">
        <v>560</v>
      </c>
      <c r="E18" s="6">
        <v>240</v>
      </c>
      <c r="F18" s="6">
        <v>45</v>
      </c>
      <c r="G18" s="7">
        <v>6000</v>
      </c>
      <c r="H18" s="14">
        <v>100</v>
      </c>
    </row>
    <row r="22" spans="3:8" x14ac:dyDescent="0.2">
      <c r="C22" t="s">
        <v>20</v>
      </c>
      <c r="E22">
        <v>310</v>
      </c>
    </row>
    <row r="24" spans="3:8" x14ac:dyDescent="0.2">
      <c r="C24" t="s">
        <v>21</v>
      </c>
    </row>
    <row r="25" spans="3:8" ht="17" thickBot="1" x14ac:dyDescent="0.25"/>
    <row r="26" spans="3:8" ht="35" thickBot="1" x14ac:dyDescent="0.25">
      <c r="C26" s="2" t="s">
        <v>0</v>
      </c>
      <c r="D26" s="4" t="s">
        <v>1</v>
      </c>
      <c r="E26" s="4" t="s">
        <v>2</v>
      </c>
      <c r="F26" s="4" t="s">
        <v>3</v>
      </c>
      <c r="G26" s="8" t="s">
        <v>22</v>
      </c>
    </row>
    <row r="27" spans="3:8" ht="69" thickBot="1" x14ac:dyDescent="0.25">
      <c r="C27" s="5" t="s">
        <v>4</v>
      </c>
      <c r="D27" s="6" t="s">
        <v>5</v>
      </c>
      <c r="E27" s="6">
        <v>415</v>
      </c>
      <c r="F27" s="7">
        <f>F5</f>
        <v>385000</v>
      </c>
      <c r="G27" s="9">
        <f>F27/E27</f>
        <v>927.71084337349396</v>
      </c>
    </row>
    <row r="28" spans="3:8" ht="18" thickBot="1" x14ac:dyDescent="0.25">
      <c r="C28" s="5" t="s">
        <v>6</v>
      </c>
      <c r="D28" s="6" t="s">
        <v>7</v>
      </c>
      <c r="E28" s="6">
        <v>5</v>
      </c>
      <c r="F28" s="7">
        <f>F6</f>
        <v>56500</v>
      </c>
      <c r="G28" s="9">
        <f>F28/E28</f>
        <v>11300</v>
      </c>
    </row>
    <row r="29" spans="3:8" ht="69" thickBot="1" x14ac:dyDescent="0.25">
      <c r="C29" s="5" t="s">
        <v>8</v>
      </c>
      <c r="D29" s="6" t="s">
        <v>9</v>
      </c>
      <c r="E29" s="6">
        <v>2000</v>
      </c>
      <c r="F29" s="7">
        <v>98000</v>
      </c>
      <c r="G29" s="9">
        <f>F29/E29</f>
        <v>49</v>
      </c>
    </row>
    <row r="33" spans="3:13" x14ac:dyDescent="0.2">
      <c r="C33" t="s">
        <v>23</v>
      </c>
      <c r="D33" t="s">
        <v>28</v>
      </c>
      <c r="E33" t="s">
        <v>22</v>
      </c>
      <c r="F33" t="s">
        <v>27</v>
      </c>
    </row>
    <row r="35" spans="3:13" x14ac:dyDescent="0.2">
      <c r="C35" t="s">
        <v>24</v>
      </c>
      <c r="D35" s="10">
        <f>F14</f>
        <v>30</v>
      </c>
      <c r="E35" s="10">
        <f>G27</f>
        <v>927.71084337349396</v>
      </c>
      <c r="F35" s="10">
        <f>E35*D35</f>
        <v>27831.325301204819</v>
      </c>
      <c r="J35" t="s">
        <v>32</v>
      </c>
      <c r="K35" t="s">
        <v>36</v>
      </c>
      <c r="M35" s="17" t="s">
        <v>37</v>
      </c>
    </row>
    <row r="36" spans="3:13" x14ac:dyDescent="0.2">
      <c r="C36" t="s">
        <v>25</v>
      </c>
      <c r="D36" s="10">
        <v>1</v>
      </c>
      <c r="E36" s="10">
        <f>G28</f>
        <v>11300</v>
      </c>
      <c r="F36" s="10">
        <f>E36*D36</f>
        <v>11300</v>
      </c>
      <c r="I36" t="s">
        <v>34</v>
      </c>
      <c r="J36" s="10">
        <f>H14*F14</f>
        <v>9000</v>
      </c>
      <c r="K36" s="10"/>
    </row>
    <row r="37" spans="3:13" x14ac:dyDescent="0.2">
      <c r="C37" t="s">
        <v>26</v>
      </c>
      <c r="D37" s="10">
        <f>E14</f>
        <v>585</v>
      </c>
      <c r="E37" s="10">
        <f>G29</f>
        <v>49</v>
      </c>
      <c r="F37" s="10">
        <f>E37*D37</f>
        <v>28665</v>
      </c>
      <c r="I37" t="s">
        <v>35</v>
      </c>
      <c r="J37" s="10">
        <f>F14*G14</f>
        <v>90000</v>
      </c>
      <c r="K37" s="10"/>
      <c r="M37" s="10">
        <f>J41-F35</f>
        <v>71168.674698795177</v>
      </c>
    </row>
    <row r="38" spans="3:13" x14ac:dyDescent="0.2">
      <c r="D38" s="10"/>
      <c r="E38" s="10"/>
      <c r="F38" s="10"/>
      <c r="J38" s="10"/>
      <c r="K38" s="10"/>
    </row>
    <row r="39" spans="3:13" x14ac:dyDescent="0.2">
      <c r="D39" s="10"/>
      <c r="E39" s="10"/>
      <c r="F39" s="12">
        <f>SUM(F35:F37)</f>
        <v>67796.325301204823</v>
      </c>
      <c r="J39" s="10"/>
      <c r="K39" s="10"/>
      <c r="M39" s="17" t="s">
        <v>38</v>
      </c>
    </row>
    <row r="40" spans="3:13" x14ac:dyDescent="0.2">
      <c r="C40" t="s">
        <v>30</v>
      </c>
      <c r="D40" s="10">
        <f>D14</f>
        <v>900</v>
      </c>
      <c r="E40" s="10">
        <f>E22</f>
        <v>310</v>
      </c>
      <c r="F40" s="12">
        <f>E40*D40</f>
        <v>279000</v>
      </c>
      <c r="J40" s="10"/>
      <c r="K40" s="10"/>
      <c r="M40" s="16">
        <f>M37/J41</f>
        <v>0.71887550200803207</v>
      </c>
    </row>
    <row r="41" spans="3:13" x14ac:dyDescent="0.2">
      <c r="D41" s="10"/>
      <c r="E41" s="10"/>
      <c r="F41" s="11">
        <f>F40+F39</f>
        <v>346796.32530120481</v>
      </c>
      <c r="G41" s="10">
        <f>F41/F14</f>
        <v>11559.87751004016</v>
      </c>
      <c r="H41" t="s">
        <v>31</v>
      </c>
      <c r="J41" s="10">
        <f>SUM(J36:J40)</f>
        <v>99000</v>
      </c>
      <c r="K41" s="15">
        <f>J41-F41</f>
        <v>-247796.32530120481</v>
      </c>
    </row>
    <row r="42" spans="3:13" x14ac:dyDescent="0.2">
      <c r="F42" t="s">
        <v>43</v>
      </c>
      <c r="G42" t="s">
        <v>44</v>
      </c>
      <c r="J42" s="10" t="s">
        <v>42</v>
      </c>
      <c r="K42" s="10"/>
      <c r="M42" s="17" t="s">
        <v>39</v>
      </c>
    </row>
    <row r="43" spans="3:13" x14ac:dyDescent="0.2">
      <c r="C43" t="s">
        <v>29</v>
      </c>
      <c r="D43" t="s">
        <v>28</v>
      </c>
      <c r="E43" t="s">
        <v>22</v>
      </c>
      <c r="F43" t="s">
        <v>27</v>
      </c>
      <c r="J43" s="10"/>
      <c r="K43" s="10"/>
      <c r="M43" s="10">
        <f>F41-F35</f>
        <v>318965</v>
      </c>
    </row>
    <row r="44" spans="3:13" x14ac:dyDescent="0.2">
      <c r="J44" s="10"/>
      <c r="K44" s="10"/>
    </row>
    <row r="45" spans="3:13" x14ac:dyDescent="0.2">
      <c r="C45" t="s">
        <v>24</v>
      </c>
      <c r="D45" s="10">
        <f>F18</f>
        <v>45</v>
      </c>
      <c r="E45" s="10">
        <f>G27</f>
        <v>927.71084337349396</v>
      </c>
      <c r="F45" s="10">
        <f>E45*D45</f>
        <v>41746.987951807227</v>
      </c>
      <c r="J45" s="10" t="s">
        <v>32</v>
      </c>
      <c r="K45" s="10" t="s">
        <v>36</v>
      </c>
      <c r="L45" s="17" t="s">
        <v>40</v>
      </c>
      <c r="M45" s="18">
        <f>M43/M40</f>
        <v>443699.91620111733</v>
      </c>
    </row>
    <row r="46" spans="3:13" x14ac:dyDescent="0.2">
      <c r="C46" t="s">
        <v>25</v>
      </c>
      <c r="D46" s="10">
        <v>1</v>
      </c>
      <c r="E46" s="10">
        <f>G28</f>
        <v>11300</v>
      </c>
      <c r="F46" s="10">
        <f>E46*D46</f>
        <v>11300</v>
      </c>
      <c r="I46" t="s">
        <v>34</v>
      </c>
      <c r="J46" s="10">
        <f>H18*F18</f>
        <v>4500</v>
      </c>
      <c r="K46" s="10"/>
      <c r="L46" s="17" t="s">
        <v>41</v>
      </c>
      <c r="M46" s="19">
        <f>M45/(G14+H14)</f>
        <v>134.45452006094465</v>
      </c>
    </row>
    <row r="47" spans="3:13" x14ac:dyDescent="0.2">
      <c r="C47" t="s">
        <v>26</v>
      </c>
      <c r="D47" s="10">
        <f>E18</f>
        <v>240</v>
      </c>
      <c r="E47" s="10">
        <f>G29</f>
        <v>49</v>
      </c>
      <c r="F47" s="10">
        <f>E47*D47</f>
        <v>11760</v>
      </c>
      <c r="I47" t="s">
        <v>35</v>
      </c>
      <c r="J47" s="10">
        <f>F18*G18</f>
        <v>270000</v>
      </c>
      <c r="K47" s="10"/>
      <c r="M47" t="b">
        <v>0</v>
      </c>
    </row>
    <row r="48" spans="3:13" x14ac:dyDescent="0.2">
      <c r="D48" s="10"/>
      <c r="E48" s="10"/>
      <c r="F48" s="10"/>
      <c r="J48" s="10"/>
      <c r="K48" s="10"/>
    </row>
    <row r="49" spans="3:11" x14ac:dyDescent="0.2">
      <c r="D49" s="10"/>
      <c r="E49" s="10"/>
      <c r="F49" s="11">
        <f>SUM(F45:F47)</f>
        <v>64806.987951807227</v>
      </c>
      <c r="J49" s="10"/>
      <c r="K49" s="10"/>
    </row>
    <row r="50" spans="3:11" x14ac:dyDescent="0.2">
      <c r="C50" t="s">
        <v>30</v>
      </c>
      <c r="D50" s="10">
        <f>D18</f>
        <v>560</v>
      </c>
      <c r="E50" s="10">
        <f>E22</f>
        <v>310</v>
      </c>
      <c r="F50" s="12">
        <f>E50*D50</f>
        <v>173600</v>
      </c>
      <c r="J50" s="10"/>
      <c r="K50" s="10"/>
    </row>
    <row r="51" spans="3:11" x14ac:dyDescent="0.2">
      <c r="F51" s="10">
        <f>SUM(F49:F50)</f>
        <v>238406.98795180721</v>
      </c>
      <c r="G51" s="10">
        <f>F51/F18</f>
        <v>5297.9330655957156</v>
      </c>
      <c r="H51" t="s">
        <v>31</v>
      </c>
      <c r="J51" s="10">
        <f>SUM(J46:J50)</f>
        <v>274500</v>
      </c>
      <c r="K51" s="15">
        <f>J51-F51</f>
        <v>36093.012048192788</v>
      </c>
    </row>
    <row r="52" spans="3:11" x14ac:dyDescent="0.2">
      <c r="F52" t="s">
        <v>43</v>
      </c>
      <c r="G52" t="s">
        <v>45</v>
      </c>
      <c r="J52" t="s">
        <v>42</v>
      </c>
    </row>
    <row r="53" spans="3:11" x14ac:dyDescent="0.2">
      <c r="C53" t="s">
        <v>48</v>
      </c>
    </row>
    <row r="54" spans="3:11" x14ac:dyDescent="0.2">
      <c r="C54" t="s">
        <v>47</v>
      </c>
    </row>
    <row r="55" spans="3:11" x14ac:dyDescent="0.2">
      <c r="C55" t="s">
        <v>46</v>
      </c>
    </row>
    <row r="56" spans="3:11" x14ac:dyDescent="0.2">
      <c r="C56" t="s">
        <v>49</v>
      </c>
    </row>
    <row r="58" spans="3:11" x14ac:dyDescent="0.2">
      <c r="C58" t="s">
        <v>50</v>
      </c>
      <c r="E58" t="s">
        <v>51</v>
      </c>
    </row>
    <row r="59" spans="3:11" x14ac:dyDescent="0.2">
      <c r="C59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2019-09-13T13:12:32Z</dcterms:created>
  <dcterms:modified xsi:type="dcterms:W3CDTF">2019-09-17T12:52:57Z</dcterms:modified>
</cp:coreProperties>
</file>