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H\Documents\COURS\Licence_RH\Licence_pro_2023\ATP_7_Debat contradictoire\"/>
    </mc:Choice>
  </mc:AlternateContent>
  <xr:revisionPtr revIDLastSave="0" documentId="13_ncr:1_{FB24AC40-D6F5-42FA-852B-15B34C3D8DE5}" xr6:coauthVersionLast="36" xr6:coauthVersionMax="36" xr10:uidLastSave="{00000000-0000-0000-0000-000000000000}"/>
  <bookViews>
    <workbookView xWindow="768" yWindow="312" windowWidth="21828" windowHeight="9276" activeTab="1" xr2:uid="{00000000-000D-0000-FFFF-FFFF00000000}"/>
  </bookViews>
  <sheets>
    <sheet name="Affectation" sheetId="1" r:id="rId1"/>
    <sheet name="Bilan" sheetId="2" r:id="rId2"/>
  </sheets>
  <calcPr calcId="191029"/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5" i="2"/>
  <c r="F18" i="2"/>
  <c r="G18" i="2"/>
  <c r="H18" i="2"/>
  <c r="I18" i="2"/>
  <c r="J18" i="2"/>
  <c r="K18" i="2"/>
  <c r="L18" i="2"/>
  <c r="M18" i="2"/>
  <c r="N18" i="2"/>
  <c r="O18" i="2"/>
  <c r="P18" i="2"/>
  <c r="Q18" i="2"/>
  <c r="E18" i="2"/>
  <c r="R6" i="2"/>
  <c r="R7" i="2"/>
  <c r="R8" i="2"/>
  <c r="R9" i="2"/>
  <c r="R10" i="2"/>
  <c r="R11" i="2"/>
  <c r="R12" i="2"/>
  <c r="R13" i="2"/>
  <c r="R14" i="2"/>
  <c r="R15" i="2"/>
  <c r="R16" i="2"/>
  <c r="R5" i="2"/>
  <c r="L22" i="1" l="1"/>
  <c r="M22" i="1" l="1"/>
  <c r="M25" i="1"/>
  <c r="M23" i="1"/>
  <c r="M21" i="1"/>
  <c r="M24" i="1"/>
  <c r="A10" i="1"/>
  <c r="A12" i="1"/>
  <c r="A6" i="1"/>
  <c r="H7" i="1" l="1"/>
  <c r="H8" i="1"/>
  <c r="H9" i="1"/>
  <c r="H10" i="1"/>
  <c r="H11" i="1"/>
  <c r="H12" i="1"/>
  <c r="H13" i="1"/>
  <c r="H14" i="1"/>
  <c r="H6" i="1"/>
  <c r="I6" i="1" l="1"/>
  <c r="I8" i="1"/>
  <c r="I7" i="1"/>
  <c r="I13" i="1"/>
  <c r="I12" i="1"/>
  <c r="I11" i="1"/>
  <c r="I10" i="1"/>
  <c r="I9" i="1"/>
  <c r="I14" i="1"/>
  <c r="E14" i="1" l="1"/>
  <c r="E16" i="1"/>
  <c r="E12" i="1"/>
  <c r="E8" i="1"/>
  <c r="E10" i="1"/>
  <c r="E6" i="1"/>
  <c r="A8" i="1" l="1"/>
  <c r="A15" i="1"/>
  <c r="A7" i="1" l="1"/>
  <c r="A9" i="1"/>
  <c r="A11" i="1"/>
  <c r="A13" i="1"/>
  <c r="A14" i="1"/>
  <c r="A16" i="1"/>
  <c r="A17" i="1"/>
  <c r="B11" i="1" l="1"/>
  <c r="B13" i="1"/>
  <c r="B12" i="1"/>
  <c r="B10" i="1"/>
  <c r="B17" i="1"/>
  <c r="B8" i="1"/>
  <c r="B7" i="1"/>
  <c r="B16" i="1"/>
  <c r="B15" i="1"/>
  <c r="B9" i="1"/>
  <c r="B14" i="1"/>
  <c r="B6" i="1"/>
  <c r="G8" i="1"/>
  <c r="G9" i="1" s="1"/>
  <c r="G14" i="1"/>
  <c r="G15" i="1" s="1"/>
  <c r="G16" i="1"/>
  <c r="G17" i="1" s="1"/>
  <c r="G10" i="1"/>
  <c r="G11" i="1" s="1"/>
  <c r="G12" i="1"/>
  <c r="G13" i="1" s="1"/>
  <c r="G6" i="1"/>
  <c r="G7" i="1" s="1"/>
  <c r="F6" i="1" l="1"/>
  <c r="F8" i="1"/>
  <c r="F12" i="1"/>
  <c r="F16" i="1"/>
  <c r="F9" i="1"/>
  <c r="F13" i="1"/>
  <c r="F17" i="1"/>
  <c r="F10" i="1"/>
  <c r="F14" i="1"/>
  <c r="F7" i="1"/>
  <c r="F11" i="1"/>
  <c r="F15" i="1"/>
</calcChain>
</file>

<file path=xl/sharedStrings.xml><?xml version="1.0" encoding="utf-8"?>
<sst xmlns="http://schemas.openxmlformats.org/spreadsheetml/2006/main" count="154" uniqueCount="55">
  <si>
    <t>Aléa</t>
  </si>
  <si>
    <t>Rang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</si>
  <si>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</si>
  <si>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</si>
  <si>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</si>
  <si>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</si>
  <si>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</si>
  <si>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</si>
  <si>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</si>
  <si>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</si>
  <si>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</si>
  <si>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ATP 7  Débat contradictoire</t>
  </si>
  <si>
    <t>Thème</t>
  </si>
  <si>
    <t>Groupe</t>
  </si>
  <si>
    <t>Posture</t>
  </si>
  <si>
    <t>Faut-il encourager la création de crèches d’entreprise ?</t>
  </si>
  <si>
    <t>Faut-il défiscaliser les services d’aide à la personne ?</t>
  </si>
  <si>
    <t>Faut-il abandonner la semaine de 4 jours et demi d’école ?</t>
  </si>
  <si>
    <t>Doit-on annualiser  le temps de travail dans la restauration ?</t>
  </si>
  <si>
    <t>Le compte épargne temps pour la pénibilité : un progrès ?</t>
  </si>
  <si>
    <t>La rupture conventionnelle du contrat de travail : un réel progrès pour les salariés ?</t>
  </si>
  <si>
    <t>Faut-il encourager le versement de primes exceptionnelles défiscalisées  par les entreprises ?</t>
  </si>
  <si>
    <t xml:space="preserve">Doit-on encourager les dons de RTT ? </t>
  </si>
  <si>
    <t>Faut-il exiger un passe sanitaire pour venir travailler en entreprise ?</t>
  </si>
  <si>
    <t>AFH    2022-2023</t>
  </si>
  <si>
    <t>AUTE Manon</t>
  </si>
  <si>
    <t>AZGHARI Ikram</t>
  </si>
  <si>
    <t>CAPIEZ Zoé</t>
  </si>
  <si>
    <t>CERDAN Ambre</t>
  </si>
  <si>
    <t>CERNICCHARIO Julia</t>
  </si>
  <si>
    <t>FERNANDEZ Emma</t>
  </si>
  <si>
    <t>GROUAS Jessica</t>
  </si>
  <si>
    <t>GUINEBERT Alexia</t>
  </si>
  <si>
    <t>HUARD Fanny</t>
  </si>
  <si>
    <t>MULLER Tara</t>
  </si>
  <si>
    <t>NURY Camille</t>
  </si>
  <si>
    <t>ZUSSA Morgane</t>
  </si>
  <si>
    <t>Pour</t>
  </si>
  <si>
    <t>Contre</t>
  </si>
  <si>
    <t>Points</t>
  </si>
  <si>
    <t>Affecter les 10 points par groupe</t>
  </si>
  <si>
    <t>Ne pas se noter !</t>
  </si>
  <si>
    <t>NOM --&gt;</t>
  </si>
  <si>
    <t>Passage</t>
  </si>
  <si>
    <t>15h15</t>
  </si>
  <si>
    <t>15h26</t>
  </si>
  <si>
    <t>15h39</t>
  </si>
  <si>
    <t xml:space="preserve"> </t>
  </si>
  <si>
    <t>15h57</t>
  </si>
  <si>
    <t>16h06</t>
  </si>
  <si>
    <t>16h15</t>
  </si>
  <si>
    <t xml:space="preserve">   </t>
  </si>
  <si>
    <t>AFH</t>
  </si>
  <si>
    <t>X</t>
  </si>
  <si>
    <t>Dispersion dans les évaluations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</si>
</sst>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3" borderId="2" xfId="0" applyFont="1" applyFill="1" applyBorder="1"/>
    <xf numFmtId="0" fontId="0" fillId="3" borderId="2" xfId="0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1" fillId="4" borderId="2" xfId="0" applyFont="1" applyFill="1" applyBorder="1"/>
    <xf numFmtId="0" fontId="0" fillId="4" borderId="2" xfId="0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1" fillId="5" borderId="2" xfId="0" applyFont="1" applyFill="1" applyBorder="1"/>
    <xf numFmtId="0" fontId="0" fillId="5" borderId="2" xfId="0" applyFill="1" applyBorder="1" applyAlignment="1">
      <alignment horizontal="center"/>
    </xf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0" fontId="1" fillId="6" borderId="2" xfId="0" applyFont="1" applyFill="1" applyBorder="1"/>
    <xf numFmtId="0" fontId="0" fillId="6" borderId="2" xfId="0" applyFill="1" applyBorder="1" applyAlignment="1">
      <alignment horizontal="center"/>
    </xf>
    <xf numFmtId="0" fontId="1" fillId="7" borderId="1" xfId="0" applyFont="1" applyFill="1" applyBorder="1"/>
    <xf numFmtId="0" fontId="0" fillId="7" borderId="1" xfId="0" applyFill="1" applyBorder="1" applyAlignment="1">
      <alignment horizontal="center"/>
    </xf>
    <xf numFmtId="0" fontId="1" fillId="7" borderId="2" xfId="0" applyFont="1" applyFill="1" applyBorder="1"/>
    <xf numFmtId="0" fontId="0" fillId="7" borderId="2" xfId="0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/>
    <xf numFmtId="10" fontId="0" fillId="0" borderId="0" xfId="0" applyNumberFormat="1"/>
    <xf numFmtId="0" fontId="1" fillId="0" borderId="0" xfId="0" applyFont="1" applyAlignment="1">
      <alignment textRotation="45"/>
    </xf>
    <xf numFmtId="0" fontId="1" fillId="0" borderId="0" xfId="0" applyFont="1" applyAlignment="1">
      <alignment horizontal="center" textRotation="45"/>
    </xf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zoomScale="131" zoomScaleNormal="131" workbookViewId="0">
      <selection activeCell="D6" sqref="D6:D17"/>
    </sheetView>
  </sheetViews>
  <sheetFormatPr baseColWidth="10" defaultRowHeight="14.4" x14ac:dyDescent="0.3"/>
  <cols>
    <col min="2" max="2" width="8.109375" customWidth="1"/>
    <col min="3" max="3" width="7.5546875" customWidth="1"/>
    <col min="4" max="4" width="23.21875" customWidth="1"/>
    <col min="5" max="5" width="7.5546875" customWidth="1"/>
    <col min="6" max="6" width="23.21875" customWidth="1"/>
    <col min="7" max="8" width="9.88671875" customWidth="1"/>
    <col min="9" max="9" width="9.6640625" customWidth="1"/>
    <col min="10" max="10" width="4.44140625" customWidth="1"/>
    <col min="11" max="11" width="7.44140625" customWidth="1"/>
    <col min="12" max="12" width="4.5546875" customWidth="1"/>
  </cols>
  <sheetData>
    <row r="1" spans="1:12" x14ac:dyDescent="0.3">
      <c r="A1" s="1" t="s">
        <v>11</v>
      </c>
    </row>
    <row r="2" spans="1:12" x14ac:dyDescent="0.3">
      <c r="A2" s="1" t="s">
        <v>24</v>
      </c>
    </row>
    <row r="5" spans="1:12" ht="15" thickBot="1" x14ac:dyDescent="0.35">
      <c r="A5" s="4" t="s">
        <v>0</v>
      </c>
      <c r="B5" s="4" t="s">
        <v>1</v>
      </c>
      <c r="E5" s="4" t="s">
        <v>12</v>
      </c>
      <c r="F5" s="4" t="s">
        <v>13</v>
      </c>
      <c r="G5" s="4" t="s">
        <v>14</v>
      </c>
    </row>
    <row r="6" spans="1:12" x14ac:dyDescent="0.3">
      <c r="A6" s="2">
        <f ca="1">RAND()</f>
        <v>0.69591728475128889</v>
      </c>
      <c r="B6" s="3">
        <f ca="1">RANK(A6,$A$6:$A$17,1)</f>
        <v>7</v>
      </c>
      <c r="C6" s="3">
        <v>1</v>
      </c>
      <c r="D6" s="1" t="s">
        <v>25</v>
      </c>
      <c r="E6" s="55" t="str">
        <f ca="1">VLOOKUP(J6,$I$6:$K$14,3,FALSE)</f>
        <v>C</v>
      </c>
      <c r="F6" s="5" t="str">
        <f t="shared" ref="F6:F17" ca="1" si="0">VLOOKUP(C6,$B$6:$D$25,3,FALSE)</f>
        <v>FERNANDEZ Emma</v>
      </c>
      <c r="G6" s="6" t="str">
        <f ca="1">IF(A6&lt;A7,"Pour","Contre")</f>
        <v>Contre</v>
      </c>
      <c r="H6" s="2">
        <f ca="1">RAND()</f>
        <v>0.56035674587109019</v>
      </c>
      <c r="I6">
        <f ca="1">RANK(H6,$H$6:$H$14)</f>
        <v>6</v>
      </c>
      <c r="J6" s="3">
        <v>1</v>
      </c>
      <c r="K6" s="32" t="s">
        <v>2</v>
      </c>
      <c r="L6" s="29" t="s">
        <v>15</v>
      </c>
    </row>
    <row r="7" spans="1:12" ht="15" thickBot="1" x14ac:dyDescent="0.35">
      <c r="A7" s="2">
        <f t="shared" ref="A7:A17" ca="1" si="1">RAND()</f>
        <v>0.23318795923274283</v>
      </c>
      <c r="B7" s="3">
        <f t="shared" ref="B7:B17" ca="1" si="2">RANK(A7,$A$6:$A$17,1)</f>
        <v>2</v>
      </c>
      <c r="C7" s="3">
        <v>2</v>
      </c>
      <c r="D7" s="1" t="s">
        <v>26</v>
      </c>
      <c r="E7" s="56"/>
      <c r="F7" s="7" t="str">
        <f t="shared" ca="1" si="0"/>
        <v>AZGHARI Ikram</v>
      </c>
      <c r="G7" s="8" t="str">
        <f ca="1">IF(G6="Pour","Contre","Pour")</f>
        <v>Pour</v>
      </c>
      <c r="H7" s="2">
        <f t="shared" ref="H7:H14" ca="1" si="3">RAND()</f>
        <v>0.18022961078513056</v>
      </c>
      <c r="I7">
        <f t="shared" ref="I7:I14" ca="1" si="4">RANK(H7,$H$6:$H$14)</f>
        <v>9</v>
      </c>
      <c r="J7" s="3">
        <v>2</v>
      </c>
      <c r="K7" s="33" t="s">
        <v>3</v>
      </c>
      <c r="L7" s="30" t="s">
        <v>16</v>
      </c>
    </row>
    <row r="8" spans="1:12" x14ac:dyDescent="0.3">
      <c r="A8" s="2">
        <f ca="1">RAND()</f>
        <v>0.86615896809875603</v>
      </c>
      <c r="B8" s="3">
        <f t="shared" ca="1" si="2"/>
        <v>11</v>
      </c>
      <c r="C8" s="3">
        <v>3</v>
      </c>
      <c r="D8" s="1" t="s">
        <v>27</v>
      </c>
      <c r="E8" s="55" t="str">
        <f ca="1">VLOOKUP(J7,$I$6:$K$14,3,FALSE)</f>
        <v>G</v>
      </c>
      <c r="F8" s="9" t="str">
        <f t="shared" ca="1" si="0"/>
        <v>GUINEBERT Alexia</v>
      </c>
      <c r="G8" s="10" t="str">
        <f ca="1">IF(A8&lt;A9,"Pour","Contre")</f>
        <v>Pour</v>
      </c>
      <c r="H8" s="2">
        <f t="shared" ca="1" si="3"/>
        <v>0.9745673004538673</v>
      </c>
      <c r="I8">
        <f t="shared" ca="1" si="4"/>
        <v>1</v>
      </c>
      <c r="J8" s="3">
        <v>3</v>
      </c>
      <c r="K8" s="33" t="s">
        <v>4</v>
      </c>
      <c r="L8" s="30" t="s">
        <v>17</v>
      </c>
    </row>
    <row r="9" spans="1:12" ht="15" thickBot="1" x14ac:dyDescent="0.35">
      <c r="A9" s="2">
        <f t="shared" ca="1" si="1"/>
        <v>0.97558163020904398</v>
      </c>
      <c r="B9" s="3">
        <f t="shared" ca="1" si="2"/>
        <v>12</v>
      </c>
      <c r="C9" s="3">
        <v>4</v>
      </c>
      <c r="D9" s="1" t="s">
        <v>28</v>
      </c>
      <c r="E9" s="56"/>
      <c r="F9" s="11" t="str">
        <f t="shared" ca="1" si="0"/>
        <v>NURY Camille</v>
      </c>
      <c r="G9" s="12" t="str">
        <f ca="1">IF(G8="Pour","Contre","Pour")</f>
        <v>Contre</v>
      </c>
      <c r="H9" s="2">
        <f t="shared" ca="1" si="3"/>
        <v>0.83223069329761401</v>
      </c>
      <c r="I9">
        <f t="shared" ca="1" si="4"/>
        <v>3</v>
      </c>
      <c r="J9" s="3">
        <v>4</v>
      </c>
      <c r="K9" s="33" t="s">
        <v>5</v>
      </c>
      <c r="L9" s="30" t="s">
        <v>18</v>
      </c>
    </row>
    <row r="10" spans="1:12" x14ac:dyDescent="0.3">
      <c r="A10" s="2">
        <f ca="1">RAND()</f>
        <v>0.60877921180549666</v>
      </c>
      <c r="B10" s="3">
        <f t="shared" ca="1" si="2"/>
        <v>5</v>
      </c>
      <c r="C10" s="3">
        <v>5</v>
      </c>
      <c r="D10" s="1" t="s">
        <v>29</v>
      </c>
      <c r="E10" s="55" t="str">
        <f ca="1">VLOOKUP(J8,$I$6:$K$14,3,FALSE)</f>
        <v>D</v>
      </c>
      <c r="F10" s="13" t="str">
        <f t="shared" ca="1" si="0"/>
        <v>CERNICCHARIO Julia</v>
      </c>
      <c r="G10" s="14" t="str">
        <f ca="1">IF(A10&lt;A11,"Pour","Contre")</f>
        <v>Contre</v>
      </c>
      <c r="H10" s="2">
        <f t="shared" ca="1" si="3"/>
        <v>0.22331568817578751</v>
      </c>
      <c r="I10">
        <f t="shared" ca="1" si="4"/>
        <v>8</v>
      </c>
      <c r="J10" s="3">
        <v>5</v>
      </c>
      <c r="K10" s="33" t="s">
        <v>6</v>
      </c>
      <c r="L10" s="30" t="s">
        <v>19</v>
      </c>
    </row>
    <row r="11" spans="1:12" ht="15" thickBot="1" x14ac:dyDescent="0.35">
      <c r="A11" s="2">
        <f t="shared" ca="1" si="1"/>
        <v>0.15368822108761404</v>
      </c>
      <c r="B11" s="3">
        <f t="shared" ca="1" si="2"/>
        <v>1</v>
      </c>
      <c r="C11" s="3">
        <v>6</v>
      </c>
      <c r="D11" s="1" t="s">
        <v>30</v>
      </c>
      <c r="E11" s="56"/>
      <c r="F11" s="15" t="str">
        <f t="shared" ca="1" si="0"/>
        <v>ZUSSA Morgane</v>
      </c>
      <c r="G11" s="16" t="str">
        <f ca="1">IF(G10="Pour","Contre","Pour")</f>
        <v>Pour</v>
      </c>
      <c r="H11" s="2">
        <f t="shared" ca="1" si="3"/>
        <v>0.75775803718187584</v>
      </c>
      <c r="I11">
        <f t="shared" ca="1" si="4"/>
        <v>4</v>
      </c>
      <c r="J11" s="3">
        <v>6</v>
      </c>
      <c r="K11" s="33" t="s">
        <v>7</v>
      </c>
      <c r="L11" s="30" t="s">
        <v>20</v>
      </c>
    </row>
    <row r="12" spans="1:12" x14ac:dyDescent="0.3">
      <c r="A12" s="2">
        <f ca="1">RAND()</f>
        <v>0.70842746161947256</v>
      </c>
      <c r="B12" s="3">
        <f t="shared" ca="1" si="2"/>
        <v>8</v>
      </c>
      <c r="C12" s="3">
        <v>7</v>
      </c>
      <c r="D12" s="1" t="s">
        <v>31</v>
      </c>
      <c r="E12" s="55" t="str">
        <f ca="1">VLOOKUP(J9,$I$6:$K$14,3,FALSE)</f>
        <v>F</v>
      </c>
      <c r="F12" s="17" t="str">
        <f t="shared" ca="1" si="0"/>
        <v>AUTE Manon</v>
      </c>
      <c r="G12" s="18" t="str">
        <f ca="1">IF(A12&lt;A13,"Pour","Contre")</f>
        <v>Contre</v>
      </c>
      <c r="H12" s="2">
        <f t="shared" ca="1" si="3"/>
        <v>0.91209192130404559</v>
      </c>
      <c r="I12">
        <f t="shared" ca="1" si="4"/>
        <v>2</v>
      </c>
      <c r="J12" s="3">
        <v>7</v>
      </c>
      <c r="K12" s="33" t="s">
        <v>8</v>
      </c>
      <c r="L12" s="30" t="s">
        <v>21</v>
      </c>
    </row>
    <row r="13" spans="1:12" ht="15" thickBot="1" x14ac:dyDescent="0.35">
      <c r="A13" s="2">
        <f t="shared" ca="1" si="1"/>
        <v>0.42586208001581671</v>
      </c>
      <c r="B13" s="3">
        <f t="shared" ca="1" si="2"/>
        <v>3</v>
      </c>
      <c r="C13" s="3">
        <v>8</v>
      </c>
      <c r="D13" s="1" t="s">
        <v>32</v>
      </c>
      <c r="E13" s="56"/>
      <c r="F13" s="19" t="str">
        <f t="shared" ca="1" si="0"/>
        <v>GROUAS Jessica</v>
      </c>
      <c r="G13" s="20" t="str">
        <f ca="1">IF(G12="Pour","Contre","Pour")</f>
        <v>Pour</v>
      </c>
      <c r="H13" s="2">
        <f t="shared" ca="1" si="3"/>
        <v>0.7395818720299745</v>
      </c>
      <c r="I13">
        <f t="shared" ca="1" si="4"/>
        <v>5</v>
      </c>
      <c r="J13" s="3">
        <v>8</v>
      </c>
      <c r="K13" s="33" t="s">
        <v>9</v>
      </c>
      <c r="L13" s="30" t="s">
        <v>22</v>
      </c>
    </row>
    <row r="14" spans="1:12" ht="15" thickBot="1" x14ac:dyDescent="0.35">
      <c r="A14" s="2">
        <f t="shared" ca="1" si="1"/>
        <v>0.75309566935552696</v>
      </c>
      <c r="B14" s="3">
        <f t="shared" ca="1" si="2"/>
        <v>9</v>
      </c>
      <c r="C14" s="3">
        <v>9</v>
      </c>
      <c r="D14" s="1" t="s">
        <v>33</v>
      </c>
      <c r="E14" s="55" t="str">
        <f ca="1">VLOOKUP(J10,$I$6:$K$14,3,FALSE)</f>
        <v>H</v>
      </c>
      <c r="F14" s="21" t="str">
        <f t="shared" ca="1" si="0"/>
        <v>HUARD Fanny</v>
      </c>
      <c r="G14" s="22" t="str">
        <f ca="1">IF(A14&lt;A15,"Pour","Contre")</f>
        <v>Pour</v>
      </c>
      <c r="H14" s="2">
        <f t="shared" ca="1" si="3"/>
        <v>0.30760455784344909</v>
      </c>
      <c r="I14">
        <f t="shared" ca="1" si="4"/>
        <v>7</v>
      </c>
      <c r="J14" s="3">
        <v>9</v>
      </c>
      <c r="K14" s="34" t="s">
        <v>10</v>
      </c>
      <c r="L14" s="31" t="s">
        <v>23</v>
      </c>
    </row>
    <row r="15" spans="1:12" ht="15" thickBot="1" x14ac:dyDescent="0.35">
      <c r="A15" s="2">
        <f ca="1">RAND()</f>
        <v>0.84671418387228625</v>
      </c>
      <c r="B15" s="3">
        <f t="shared" ca="1" si="2"/>
        <v>10</v>
      </c>
      <c r="C15" s="3">
        <v>10</v>
      </c>
      <c r="D15" s="1" t="s">
        <v>34</v>
      </c>
      <c r="E15" s="56"/>
      <c r="F15" s="23" t="str">
        <f t="shared" ca="1" si="0"/>
        <v>MULLER Tara</v>
      </c>
      <c r="G15" s="24" t="str">
        <f ca="1">IF(G14="Pour","Contre","Pour")</f>
        <v>Contre</v>
      </c>
    </row>
    <row r="16" spans="1:12" x14ac:dyDescent="0.3">
      <c r="A16" s="2">
        <f t="shared" ca="1" si="1"/>
        <v>0.55337842152267513</v>
      </c>
      <c r="B16" s="3">
        <f t="shared" ca="1" si="2"/>
        <v>4</v>
      </c>
      <c r="C16" s="3">
        <v>11</v>
      </c>
      <c r="D16" s="1" t="s">
        <v>35</v>
      </c>
      <c r="E16" s="55" t="str">
        <f ca="1">VLOOKUP(J11,$I$6:$K$14,3,FALSE)</f>
        <v>A</v>
      </c>
      <c r="F16" s="25" t="str">
        <f t="shared" ca="1" si="0"/>
        <v>CAPIEZ Zoé</v>
      </c>
      <c r="G16" s="26" t="str">
        <f ca="1">IF(A16&lt;A17,"Pour","Contre")</f>
        <v>Pour</v>
      </c>
    </row>
    <row r="17" spans="1:13" ht="15" thickBot="1" x14ac:dyDescent="0.35">
      <c r="A17" s="2">
        <f t="shared" ca="1" si="1"/>
        <v>0.69091181078057029</v>
      </c>
      <c r="B17" s="3">
        <f t="shared" ca="1" si="2"/>
        <v>6</v>
      </c>
      <c r="C17" s="3">
        <v>12</v>
      </c>
      <c r="D17" s="1" t="s">
        <v>36</v>
      </c>
      <c r="E17" s="56"/>
      <c r="F17" s="27" t="str">
        <f t="shared" ca="1" si="0"/>
        <v>CERDAN Ambre</v>
      </c>
      <c r="G17" s="28" t="str">
        <f ca="1">IF(G16="Pour","Contre","Pour")</f>
        <v>Contre</v>
      </c>
    </row>
    <row r="18" spans="1:13" ht="15" thickBot="1" x14ac:dyDescent="0.35">
      <c r="A18" s="2"/>
      <c r="B18" s="3"/>
      <c r="C18" s="3"/>
      <c r="D18" s="1"/>
      <c r="E18" s="1"/>
      <c r="F18" s="1"/>
      <c r="G18" s="1"/>
      <c r="H18" s="1"/>
    </row>
    <row r="19" spans="1:13" ht="15" thickBot="1" x14ac:dyDescent="0.35">
      <c r="A19" s="2"/>
      <c r="B19" s="3"/>
      <c r="C19" s="3"/>
      <c r="D19" s="1"/>
      <c r="E19" s="1" t="s">
        <v>42</v>
      </c>
      <c r="F19" s="35"/>
      <c r="G19" s="1"/>
      <c r="H19" s="1"/>
    </row>
    <row r="20" spans="1:13" ht="15" thickBot="1" x14ac:dyDescent="0.35">
      <c r="A20" s="2"/>
      <c r="B20" s="3"/>
      <c r="C20" s="3"/>
      <c r="D20" s="1"/>
      <c r="E20" s="1"/>
      <c r="F20" s="1"/>
      <c r="G20" s="1"/>
      <c r="H20" s="36" t="s">
        <v>39</v>
      </c>
      <c r="I20" s="4" t="s">
        <v>43</v>
      </c>
    </row>
    <row r="21" spans="1:13" x14ac:dyDescent="0.3">
      <c r="A21" s="2"/>
      <c r="B21" s="3"/>
      <c r="C21" s="3"/>
      <c r="D21" s="1"/>
      <c r="E21" s="55" t="s">
        <v>7</v>
      </c>
      <c r="F21" s="5" t="s">
        <v>36</v>
      </c>
      <c r="G21" s="6" t="s">
        <v>37</v>
      </c>
      <c r="H21" s="6"/>
      <c r="I21" s="6">
        <v>3</v>
      </c>
      <c r="K21" s="37" t="s">
        <v>2</v>
      </c>
      <c r="L21" s="38">
        <v>0</v>
      </c>
      <c r="M21" s="3" t="str">
        <f ca="1">IF(RANK(L21,$L$21:$L$25)=1,"A vous !","")</f>
        <v/>
      </c>
    </row>
    <row r="22" spans="1:13" ht="15" thickBot="1" x14ac:dyDescent="0.35">
      <c r="A22" s="2"/>
      <c r="B22" s="3"/>
      <c r="C22" s="3"/>
      <c r="D22" s="1"/>
      <c r="E22" s="56"/>
      <c r="F22" s="7" t="s">
        <v>25</v>
      </c>
      <c r="G22" s="8" t="s">
        <v>38</v>
      </c>
      <c r="H22" s="8"/>
      <c r="I22" s="8" t="s">
        <v>46</v>
      </c>
      <c r="K22" s="37" t="s">
        <v>4</v>
      </c>
      <c r="L22" s="38">
        <f ca="1">RAND()</f>
        <v>0.28613249916451089</v>
      </c>
      <c r="M22" s="3" t="str">
        <f t="shared" ref="M22:M25" ca="1" si="5">IF(RANK(L22,$L$21:$L$25)=1,"A vous !","")</f>
        <v>A vous !</v>
      </c>
    </row>
    <row r="23" spans="1:13" x14ac:dyDescent="0.3">
      <c r="A23" s="2"/>
      <c r="B23" s="3"/>
      <c r="C23" s="3"/>
      <c r="D23" s="1"/>
      <c r="E23" s="55" t="s">
        <v>9</v>
      </c>
      <c r="F23" s="9" t="s">
        <v>33</v>
      </c>
      <c r="G23" s="10" t="s">
        <v>37</v>
      </c>
      <c r="H23" s="10"/>
      <c r="I23" s="10">
        <v>5</v>
      </c>
      <c r="K23" s="37" t="s">
        <v>5</v>
      </c>
      <c r="L23" s="38">
        <v>0</v>
      </c>
      <c r="M23" s="3" t="str">
        <f t="shared" ca="1" si="5"/>
        <v/>
      </c>
    </row>
    <row r="24" spans="1:13" ht="15" thickBot="1" x14ac:dyDescent="0.35">
      <c r="A24" s="2"/>
      <c r="B24" s="3"/>
      <c r="C24" s="3"/>
      <c r="D24" s="1"/>
      <c r="E24" s="56"/>
      <c r="F24" s="11" t="s">
        <v>29</v>
      </c>
      <c r="G24" s="12" t="s">
        <v>38</v>
      </c>
      <c r="H24" s="12"/>
      <c r="I24" s="12" t="s">
        <v>49</v>
      </c>
      <c r="K24" s="37" t="s">
        <v>7</v>
      </c>
      <c r="L24" s="38">
        <v>0</v>
      </c>
      <c r="M24" s="3" t="str">
        <f t="shared" ca="1" si="5"/>
        <v/>
      </c>
    </row>
    <row r="25" spans="1:13" x14ac:dyDescent="0.3">
      <c r="A25" s="2"/>
      <c r="B25" s="3"/>
      <c r="C25" s="3"/>
      <c r="E25" s="55" t="s">
        <v>2</v>
      </c>
      <c r="F25" s="13" t="s">
        <v>34</v>
      </c>
      <c r="G25" s="14" t="s">
        <v>37</v>
      </c>
      <c r="H25" s="14"/>
      <c r="I25" s="14">
        <v>2</v>
      </c>
      <c r="K25" s="37" t="s">
        <v>9</v>
      </c>
      <c r="L25" s="38">
        <v>0</v>
      </c>
      <c r="M25" s="3" t="str">
        <f t="shared" ca="1" si="5"/>
        <v/>
      </c>
    </row>
    <row r="26" spans="1:13" ht="15" thickBot="1" x14ac:dyDescent="0.35">
      <c r="E26" s="56"/>
      <c r="F26" s="15" t="s">
        <v>27</v>
      </c>
      <c r="G26" s="16" t="s">
        <v>38</v>
      </c>
      <c r="H26" s="16"/>
      <c r="I26" s="16" t="s">
        <v>45</v>
      </c>
      <c r="K26" s="37" t="s">
        <v>8</v>
      </c>
      <c r="L26" s="38">
        <v>0</v>
      </c>
    </row>
    <row r="27" spans="1:13" x14ac:dyDescent="0.3">
      <c r="E27" s="55" t="s">
        <v>4</v>
      </c>
      <c r="F27" s="17" t="s">
        <v>28</v>
      </c>
      <c r="G27" s="18" t="s">
        <v>38</v>
      </c>
      <c r="H27" s="18"/>
      <c r="I27" s="18">
        <v>6</v>
      </c>
    </row>
    <row r="28" spans="1:13" ht="15" thickBot="1" x14ac:dyDescent="0.35">
      <c r="E28" s="56"/>
      <c r="F28" s="19" t="s">
        <v>32</v>
      </c>
      <c r="G28" s="20" t="s">
        <v>37</v>
      </c>
      <c r="H28" s="20"/>
      <c r="I28" s="20" t="s">
        <v>50</v>
      </c>
      <c r="K28" s="37" t="s">
        <v>51</v>
      </c>
    </row>
    <row r="29" spans="1:13" x14ac:dyDescent="0.3">
      <c r="E29" s="55" t="s">
        <v>5</v>
      </c>
      <c r="F29" s="21" t="s">
        <v>30</v>
      </c>
      <c r="G29" s="22" t="s">
        <v>37</v>
      </c>
      <c r="H29" s="22"/>
      <c r="I29" s="22">
        <v>4</v>
      </c>
    </row>
    <row r="30" spans="1:13" ht="15" thickBot="1" x14ac:dyDescent="0.35">
      <c r="E30" s="56"/>
      <c r="F30" s="23" t="s">
        <v>35</v>
      </c>
      <c r="G30" s="24" t="s">
        <v>38</v>
      </c>
      <c r="H30" s="24"/>
      <c r="I30" s="24" t="s">
        <v>48</v>
      </c>
      <c r="K30" t="s">
        <v>47</v>
      </c>
    </row>
    <row r="31" spans="1:13" x14ac:dyDescent="0.3">
      <c r="E31" s="55" t="s">
        <v>8</v>
      </c>
      <c r="F31" s="25" t="s">
        <v>31</v>
      </c>
      <c r="G31" s="26" t="s">
        <v>38</v>
      </c>
      <c r="H31" s="26"/>
      <c r="I31" s="26">
        <v>1</v>
      </c>
    </row>
    <row r="32" spans="1:13" ht="15" thickBot="1" x14ac:dyDescent="0.35">
      <c r="E32" s="56"/>
      <c r="F32" s="27" t="s">
        <v>26</v>
      </c>
      <c r="G32" s="28" t="s">
        <v>37</v>
      </c>
      <c r="H32" s="28"/>
      <c r="I32" s="28" t="s">
        <v>44</v>
      </c>
    </row>
    <row r="34" spans="5:6" x14ac:dyDescent="0.3">
      <c r="F34" t="s">
        <v>40</v>
      </c>
    </row>
    <row r="35" spans="5:6" x14ac:dyDescent="0.3">
      <c r="F35" t="s">
        <v>41</v>
      </c>
    </row>
    <row r="36" spans="5:6" ht="15" thickBot="1" x14ac:dyDescent="0.35"/>
    <row r="37" spans="5:6" x14ac:dyDescent="0.3">
      <c r="E37" s="32" t="s">
        <v>2</v>
      </c>
      <c r="F37" s="29" t="s">
        <v>15</v>
      </c>
    </row>
    <row r="38" spans="5:6" x14ac:dyDescent="0.3">
      <c r="E38" s="33" t="s">
        <v>3</v>
      </c>
      <c r="F38" s="30" t="s">
        <v>16</v>
      </c>
    </row>
    <row r="39" spans="5:6" x14ac:dyDescent="0.3">
      <c r="E39" s="33" t="s">
        <v>4</v>
      </c>
      <c r="F39" s="30" t="s">
        <v>17</v>
      </c>
    </row>
    <row r="40" spans="5:6" x14ac:dyDescent="0.3">
      <c r="E40" s="33" t="s">
        <v>5</v>
      </c>
      <c r="F40" s="30" t="s">
        <v>18</v>
      </c>
    </row>
    <row r="41" spans="5:6" x14ac:dyDescent="0.3">
      <c r="E41" s="33" t="s">
        <v>6</v>
      </c>
      <c r="F41" s="30" t="s">
        <v>19</v>
      </c>
    </row>
    <row r="42" spans="5:6" x14ac:dyDescent="0.3">
      <c r="E42" s="33" t="s">
        <v>7</v>
      </c>
      <c r="F42" s="30" t="s">
        <v>20</v>
      </c>
    </row>
    <row r="43" spans="5:6" x14ac:dyDescent="0.3">
      <c r="E43" s="33" t="s">
        <v>8</v>
      </c>
      <c r="F43" s="30" t="s">
        <v>21</v>
      </c>
    </row>
    <row r="44" spans="5:6" x14ac:dyDescent="0.3">
      <c r="E44" s="33" t="s">
        <v>9</v>
      </c>
      <c r="F44" s="30" t="s">
        <v>22</v>
      </c>
    </row>
    <row r="45" spans="5:6" ht="15" thickBot="1" x14ac:dyDescent="0.35">
      <c r="E45" s="34" t="s">
        <v>10</v>
      </c>
      <c r="F45" s="31" t="s">
        <v>23</v>
      </c>
    </row>
  </sheetData>
  <sortState ref="K21:K31">
    <sortCondition ref="K21:K31"/>
  </sortState>
  <mergeCells count="12">
    <mergeCell ref="E16:E17"/>
    <mergeCell ref="E21:E22"/>
    <mergeCell ref="E6:E7"/>
    <mergeCell ref="E8:E9"/>
    <mergeCell ref="E10:E11"/>
    <mergeCell ref="E12:E13"/>
    <mergeCell ref="E14:E15"/>
    <mergeCell ref="E23:E24"/>
    <mergeCell ref="E25:E26"/>
    <mergeCell ref="E27:E28"/>
    <mergeCell ref="E29:E30"/>
    <mergeCell ref="E31:E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FB86-6411-42FF-B3EB-78536CF75C6B}">
  <dimension ref="A4:T18"/>
  <sheetViews>
    <sheetView tabSelected="1" topLeftCell="A4" zoomScale="141" zoomScaleNormal="141" workbookViewId="0">
      <selection activeCell="U14" sqref="U14"/>
    </sheetView>
  </sheetViews>
  <sheetFormatPr baseColWidth="10" defaultRowHeight="14.4" x14ac:dyDescent="0.3"/>
  <cols>
    <col min="1" max="1" width="3" customWidth="1"/>
    <col min="2" max="2" width="19.6640625" customWidth="1"/>
    <col min="4" max="4" width="3.109375" customWidth="1"/>
    <col min="5" max="17" width="6" customWidth="1"/>
    <col min="18" max="18" width="6.77734375" customWidth="1"/>
    <col min="19" max="19" width="10" customWidth="1"/>
  </cols>
  <sheetData>
    <row r="4" spans="1:20" ht="78" thickBot="1" x14ac:dyDescent="0.35">
      <c r="E4" s="40" t="s">
        <v>25</v>
      </c>
      <c r="F4" s="40" t="s">
        <v>26</v>
      </c>
      <c r="G4" s="40" t="s">
        <v>27</v>
      </c>
      <c r="H4" s="40" t="s">
        <v>28</v>
      </c>
      <c r="I4" s="40" t="s">
        <v>29</v>
      </c>
      <c r="J4" s="40" t="s">
        <v>30</v>
      </c>
      <c r="K4" s="40" t="s">
        <v>31</v>
      </c>
      <c r="L4" s="40" t="s">
        <v>32</v>
      </c>
      <c r="M4" s="40" t="s">
        <v>33</v>
      </c>
      <c r="N4" s="40" t="s">
        <v>34</v>
      </c>
      <c r="O4" s="40" t="s">
        <v>35</v>
      </c>
      <c r="P4" s="40" t="s">
        <v>36</v>
      </c>
      <c r="Q4" s="41" t="s">
        <v>52</v>
      </c>
    </row>
    <row r="5" spans="1:20" x14ac:dyDescent="0.3">
      <c r="A5" s="55" t="s">
        <v>7</v>
      </c>
      <c r="B5" s="5" t="s">
        <v>36</v>
      </c>
      <c r="C5" s="6" t="s">
        <v>37</v>
      </c>
      <c r="D5" s="32"/>
      <c r="E5" s="42"/>
      <c r="F5" s="43">
        <v>5</v>
      </c>
      <c r="G5" s="43">
        <v>5</v>
      </c>
      <c r="H5" s="43">
        <v>5</v>
      </c>
      <c r="I5" s="43">
        <v>5</v>
      </c>
      <c r="J5" s="43">
        <v>5</v>
      </c>
      <c r="K5" s="43">
        <v>5</v>
      </c>
      <c r="L5" s="43">
        <v>4</v>
      </c>
      <c r="M5" s="43">
        <v>4</v>
      </c>
      <c r="N5" s="43">
        <v>4</v>
      </c>
      <c r="O5" s="43">
        <v>5</v>
      </c>
      <c r="P5" s="44"/>
      <c r="Q5" s="45">
        <v>3</v>
      </c>
      <c r="R5" s="50">
        <f>SUM(E5:Q5)</f>
        <v>50</v>
      </c>
      <c r="S5" s="39">
        <f>R5/110</f>
        <v>0.45454545454545453</v>
      </c>
      <c r="T5" s="39"/>
    </row>
    <row r="6" spans="1:20" ht="15" thickBot="1" x14ac:dyDescent="0.35">
      <c r="A6" s="56"/>
      <c r="B6" s="7" t="s">
        <v>25</v>
      </c>
      <c r="C6" s="8" t="s">
        <v>38</v>
      </c>
      <c r="D6" s="34" t="s">
        <v>53</v>
      </c>
      <c r="E6" s="51"/>
      <c r="F6" s="48">
        <v>5</v>
      </c>
      <c r="G6" s="48">
        <v>5</v>
      </c>
      <c r="H6" s="48">
        <v>5</v>
      </c>
      <c r="I6" s="48">
        <v>5</v>
      </c>
      <c r="J6" s="48">
        <v>5</v>
      </c>
      <c r="K6" s="48">
        <v>5</v>
      </c>
      <c r="L6" s="48">
        <v>6</v>
      </c>
      <c r="M6" s="48">
        <v>6</v>
      </c>
      <c r="N6" s="48">
        <v>6</v>
      </c>
      <c r="O6" s="48">
        <v>5</v>
      </c>
      <c r="P6" s="47"/>
      <c r="Q6" s="49">
        <v>7</v>
      </c>
      <c r="R6" s="52">
        <f t="shared" ref="R6:R16" si="0">SUM(E6:Q6)</f>
        <v>60</v>
      </c>
      <c r="S6" s="39">
        <f t="shared" ref="S6:S16" si="1">R6/110</f>
        <v>0.54545454545454541</v>
      </c>
    </row>
    <row r="7" spans="1:20" x14ac:dyDescent="0.3">
      <c r="A7" s="55" t="s">
        <v>9</v>
      </c>
      <c r="B7" s="9" t="s">
        <v>33</v>
      </c>
      <c r="C7" s="10" t="s">
        <v>37</v>
      </c>
      <c r="D7" s="32"/>
      <c r="E7" s="53">
        <v>5</v>
      </c>
      <c r="F7" s="43">
        <v>5</v>
      </c>
      <c r="G7" s="43">
        <v>5</v>
      </c>
      <c r="H7" s="43">
        <v>5</v>
      </c>
      <c r="I7" s="44"/>
      <c r="J7" s="43">
        <v>6</v>
      </c>
      <c r="K7" s="43">
        <v>5</v>
      </c>
      <c r="L7" s="43">
        <v>5</v>
      </c>
      <c r="M7" s="44"/>
      <c r="N7" s="43">
        <v>5</v>
      </c>
      <c r="O7" s="43">
        <v>5</v>
      </c>
      <c r="P7" s="43">
        <v>5</v>
      </c>
      <c r="Q7" s="45">
        <v>3</v>
      </c>
      <c r="R7" s="50">
        <f t="shared" si="0"/>
        <v>54</v>
      </c>
      <c r="S7" s="39">
        <f t="shared" si="1"/>
        <v>0.49090909090909091</v>
      </c>
      <c r="T7" s="39"/>
    </row>
    <row r="8" spans="1:20" ht="15" thickBot="1" x14ac:dyDescent="0.35">
      <c r="A8" s="56"/>
      <c r="B8" s="11" t="s">
        <v>29</v>
      </c>
      <c r="C8" s="12" t="s">
        <v>38</v>
      </c>
      <c r="D8" s="34" t="s">
        <v>53</v>
      </c>
      <c r="E8" s="46">
        <v>5</v>
      </c>
      <c r="F8" s="48">
        <v>5</v>
      </c>
      <c r="G8" s="48">
        <v>5</v>
      </c>
      <c r="H8" s="48">
        <v>5</v>
      </c>
      <c r="I8" s="47"/>
      <c r="J8" s="48">
        <v>4</v>
      </c>
      <c r="K8" s="48">
        <v>5</v>
      </c>
      <c r="L8" s="48">
        <v>5</v>
      </c>
      <c r="M8" s="47"/>
      <c r="N8" s="48">
        <v>5</v>
      </c>
      <c r="O8" s="48">
        <v>5</v>
      </c>
      <c r="P8" s="48">
        <v>5</v>
      </c>
      <c r="Q8" s="49">
        <v>7</v>
      </c>
      <c r="R8" s="52">
        <f t="shared" si="0"/>
        <v>56</v>
      </c>
      <c r="S8" s="39">
        <f t="shared" si="1"/>
        <v>0.50909090909090904</v>
      </c>
    </row>
    <row r="9" spans="1:20" x14ac:dyDescent="0.3">
      <c r="A9" s="55" t="s">
        <v>2</v>
      </c>
      <c r="B9" s="13" t="s">
        <v>34</v>
      </c>
      <c r="C9" s="14" t="s">
        <v>37</v>
      </c>
      <c r="D9" s="32"/>
      <c r="E9" s="53">
        <v>4</v>
      </c>
      <c r="F9" s="43">
        <v>5</v>
      </c>
      <c r="G9" s="44"/>
      <c r="H9" s="43">
        <v>2</v>
      </c>
      <c r="I9" s="43">
        <v>4</v>
      </c>
      <c r="J9" s="43">
        <v>4</v>
      </c>
      <c r="K9" s="43">
        <v>4</v>
      </c>
      <c r="L9" s="43">
        <v>5</v>
      </c>
      <c r="M9" s="43">
        <v>5</v>
      </c>
      <c r="N9" s="44"/>
      <c r="O9" s="43">
        <v>5</v>
      </c>
      <c r="P9" s="43">
        <v>4</v>
      </c>
      <c r="Q9" s="45">
        <v>6</v>
      </c>
      <c r="R9" s="50">
        <f t="shared" si="0"/>
        <v>48</v>
      </c>
      <c r="S9" s="39">
        <f t="shared" si="1"/>
        <v>0.43636363636363634</v>
      </c>
      <c r="T9" s="39"/>
    </row>
    <row r="10" spans="1:20" ht="15" thickBot="1" x14ac:dyDescent="0.35">
      <c r="A10" s="56"/>
      <c r="B10" s="15" t="s">
        <v>27</v>
      </c>
      <c r="C10" s="16" t="s">
        <v>38</v>
      </c>
      <c r="D10" s="34" t="s">
        <v>53</v>
      </c>
      <c r="E10" s="46">
        <v>6</v>
      </c>
      <c r="F10" s="48">
        <v>5</v>
      </c>
      <c r="G10" s="47"/>
      <c r="H10" s="48">
        <v>8</v>
      </c>
      <c r="I10" s="48">
        <v>6</v>
      </c>
      <c r="J10" s="48">
        <v>6</v>
      </c>
      <c r="K10" s="48">
        <v>6</v>
      </c>
      <c r="L10" s="48">
        <v>5</v>
      </c>
      <c r="M10" s="48">
        <v>5</v>
      </c>
      <c r="N10" s="47"/>
      <c r="O10" s="48">
        <v>5</v>
      </c>
      <c r="P10" s="48">
        <v>6</v>
      </c>
      <c r="Q10" s="49">
        <v>4</v>
      </c>
      <c r="R10" s="52">
        <f t="shared" si="0"/>
        <v>62</v>
      </c>
      <c r="S10" s="39">
        <f t="shared" si="1"/>
        <v>0.5636363636363636</v>
      </c>
    </row>
    <row r="11" spans="1:20" x14ac:dyDescent="0.3">
      <c r="A11" s="55" t="s">
        <v>4</v>
      </c>
      <c r="B11" s="17" t="s">
        <v>28</v>
      </c>
      <c r="C11" s="18" t="s">
        <v>38</v>
      </c>
      <c r="D11" s="32" t="s">
        <v>53</v>
      </c>
      <c r="E11" s="53">
        <v>5</v>
      </c>
      <c r="F11" s="43">
        <v>7</v>
      </c>
      <c r="G11" s="43">
        <v>5</v>
      </c>
      <c r="H11" s="43"/>
      <c r="I11" s="43">
        <v>5</v>
      </c>
      <c r="J11" s="43">
        <v>5</v>
      </c>
      <c r="K11" s="43">
        <v>5</v>
      </c>
      <c r="L11" s="44"/>
      <c r="M11" s="43">
        <v>5</v>
      </c>
      <c r="N11" s="43">
        <v>5</v>
      </c>
      <c r="O11" s="43">
        <v>5</v>
      </c>
      <c r="P11" s="43">
        <v>6</v>
      </c>
      <c r="Q11" s="45">
        <v>5</v>
      </c>
      <c r="R11" s="50">
        <f t="shared" si="0"/>
        <v>58</v>
      </c>
      <c r="S11" s="39">
        <f t="shared" si="1"/>
        <v>0.52727272727272723</v>
      </c>
    </row>
    <row r="12" spans="1:20" ht="15" thickBot="1" x14ac:dyDescent="0.35">
      <c r="A12" s="56"/>
      <c r="B12" s="19" t="s">
        <v>32</v>
      </c>
      <c r="C12" s="20" t="s">
        <v>37</v>
      </c>
      <c r="D12" s="34"/>
      <c r="E12" s="46">
        <v>5</v>
      </c>
      <c r="F12" s="48">
        <v>3</v>
      </c>
      <c r="G12" s="48">
        <v>5</v>
      </c>
      <c r="H12" s="48"/>
      <c r="I12" s="48">
        <v>5</v>
      </c>
      <c r="J12" s="48">
        <v>5</v>
      </c>
      <c r="K12" s="48">
        <v>5</v>
      </c>
      <c r="L12" s="47"/>
      <c r="M12" s="48">
        <v>5</v>
      </c>
      <c r="N12" s="48">
        <v>5</v>
      </c>
      <c r="O12" s="48">
        <v>5</v>
      </c>
      <c r="P12" s="48">
        <v>4</v>
      </c>
      <c r="Q12" s="49">
        <v>5</v>
      </c>
      <c r="R12" s="52">
        <f t="shared" si="0"/>
        <v>52</v>
      </c>
      <c r="S12" s="39">
        <f t="shared" si="1"/>
        <v>0.47272727272727272</v>
      </c>
      <c r="T12" s="39"/>
    </row>
    <row r="13" spans="1:20" x14ac:dyDescent="0.3">
      <c r="A13" s="55" t="s">
        <v>5</v>
      </c>
      <c r="B13" s="21" t="s">
        <v>30</v>
      </c>
      <c r="C13" s="22" t="s">
        <v>37</v>
      </c>
      <c r="D13" s="32" t="s">
        <v>53</v>
      </c>
      <c r="E13" s="53">
        <v>7</v>
      </c>
      <c r="F13" s="43">
        <v>6</v>
      </c>
      <c r="G13" s="43">
        <v>7</v>
      </c>
      <c r="H13" s="43">
        <v>7</v>
      </c>
      <c r="I13" s="43">
        <v>7</v>
      </c>
      <c r="J13" s="44"/>
      <c r="K13" s="43">
        <v>6</v>
      </c>
      <c r="L13" s="43">
        <v>6</v>
      </c>
      <c r="M13" s="43">
        <v>7</v>
      </c>
      <c r="N13" s="43">
        <v>6</v>
      </c>
      <c r="O13" s="44"/>
      <c r="P13" s="43">
        <v>7</v>
      </c>
      <c r="Q13" s="45">
        <v>8</v>
      </c>
      <c r="R13" s="50">
        <f t="shared" si="0"/>
        <v>74</v>
      </c>
      <c r="S13" s="39">
        <f t="shared" si="1"/>
        <v>0.67272727272727273</v>
      </c>
    </row>
    <row r="14" spans="1:20" ht="15" thickBot="1" x14ac:dyDescent="0.35">
      <c r="A14" s="56"/>
      <c r="B14" s="23" t="s">
        <v>35</v>
      </c>
      <c r="C14" s="24" t="s">
        <v>38</v>
      </c>
      <c r="D14" s="34"/>
      <c r="E14" s="46">
        <v>3</v>
      </c>
      <c r="F14" s="48">
        <v>4</v>
      </c>
      <c r="G14" s="48">
        <v>3</v>
      </c>
      <c r="H14" s="48">
        <v>3</v>
      </c>
      <c r="I14" s="48">
        <v>3</v>
      </c>
      <c r="J14" s="47"/>
      <c r="K14" s="48">
        <v>4</v>
      </c>
      <c r="L14" s="48">
        <v>4</v>
      </c>
      <c r="M14" s="48">
        <v>3</v>
      </c>
      <c r="N14" s="48">
        <v>4</v>
      </c>
      <c r="O14" s="47"/>
      <c r="P14" s="48">
        <v>3</v>
      </c>
      <c r="Q14" s="49">
        <v>2</v>
      </c>
      <c r="R14" s="52">
        <f t="shared" si="0"/>
        <v>36</v>
      </c>
      <c r="S14" s="39">
        <f t="shared" si="1"/>
        <v>0.32727272727272727</v>
      </c>
      <c r="T14" s="39"/>
    </row>
    <row r="15" spans="1:20" x14ac:dyDescent="0.3">
      <c r="A15" s="55" t="s">
        <v>8</v>
      </c>
      <c r="B15" s="25" t="s">
        <v>31</v>
      </c>
      <c r="C15" s="26" t="s">
        <v>38</v>
      </c>
      <c r="D15" s="32" t="s">
        <v>53</v>
      </c>
      <c r="E15" s="53">
        <v>5</v>
      </c>
      <c r="F15" s="44"/>
      <c r="G15" s="43">
        <v>5</v>
      </c>
      <c r="H15" s="43">
        <v>5</v>
      </c>
      <c r="I15" s="43">
        <v>5</v>
      </c>
      <c r="J15" s="43">
        <v>5</v>
      </c>
      <c r="K15" s="44"/>
      <c r="L15" s="43">
        <v>5</v>
      </c>
      <c r="M15" s="43">
        <v>6</v>
      </c>
      <c r="N15" s="43">
        <v>4</v>
      </c>
      <c r="O15" s="43">
        <v>5</v>
      </c>
      <c r="P15" s="43">
        <v>5</v>
      </c>
      <c r="Q15" s="45">
        <v>7</v>
      </c>
      <c r="R15" s="50">
        <f t="shared" si="0"/>
        <v>57</v>
      </c>
      <c r="S15" s="39">
        <f t="shared" si="1"/>
        <v>0.51818181818181819</v>
      </c>
    </row>
    <row r="16" spans="1:20" ht="15" thickBot="1" x14ac:dyDescent="0.35">
      <c r="A16" s="56"/>
      <c r="B16" s="27" t="s">
        <v>26</v>
      </c>
      <c r="C16" s="28" t="s">
        <v>37</v>
      </c>
      <c r="D16" s="34"/>
      <c r="E16" s="46">
        <v>5</v>
      </c>
      <c r="F16" s="47"/>
      <c r="G16" s="48">
        <v>5</v>
      </c>
      <c r="H16" s="48">
        <v>5</v>
      </c>
      <c r="I16" s="48">
        <v>5</v>
      </c>
      <c r="J16" s="48">
        <v>5</v>
      </c>
      <c r="K16" s="47"/>
      <c r="L16" s="48">
        <v>5</v>
      </c>
      <c r="M16" s="48">
        <v>4</v>
      </c>
      <c r="N16" s="48">
        <v>6</v>
      </c>
      <c r="O16" s="48">
        <v>5</v>
      </c>
      <c r="P16" s="48">
        <v>5</v>
      </c>
      <c r="Q16" s="49">
        <v>3</v>
      </c>
      <c r="R16" s="52">
        <f t="shared" si="0"/>
        <v>53</v>
      </c>
      <c r="S16" s="39">
        <f t="shared" si="1"/>
        <v>0.48181818181818181</v>
      </c>
      <c r="T16" s="39"/>
    </row>
    <row r="18" spans="2:17" x14ac:dyDescent="0.3">
      <c r="B18" t="s">
        <v>54</v>
      </c>
      <c r="E18" s="54">
        <f>STDEV(E5:E16)</f>
        <v>1.0540925533894598</v>
      </c>
      <c r="F18" s="54">
        <f t="shared" ref="F18:Q18" si="2">STDEV(F5:F16)</f>
        <v>1.0540925533894598</v>
      </c>
      <c r="G18" s="54">
        <f t="shared" si="2"/>
        <v>0.94280904158206336</v>
      </c>
      <c r="H18" s="54">
        <f t="shared" si="2"/>
        <v>1.699673171197595</v>
      </c>
      <c r="I18" s="54">
        <f t="shared" si="2"/>
        <v>1.0540925533894598</v>
      </c>
      <c r="J18" s="54">
        <f t="shared" si="2"/>
        <v>0.66666666666666663</v>
      </c>
      <c r="K18" s="54">
        <f t="shared" si="2"/>
        <v>0.66666666666666663</v>
      </c>
      <c r="L18" s="54">
        <f t="shared" si="2"/>
        <v>0.66666666666666663</v>
      </c>
      <c r="M18" s="54">
        <f t="shared" si="2"/>
        <v>1.1547005383792515</v>
      </c>
      <c r="N18" s="54">
        <f t="shared" si="2"/>
        <v>0.81649658092772603</v>
      </c>
      <c r="O18" s="54">
        <f t="shared" si="2"/>
        <v>0</v>
      </c>
      <c r="P18" s="54">
        <f t="shared" si="2"/>
        <v>1.1547005383792515</v>
      </c>
      <c r="Q18" s="54">
        <f t="shared" si="2"/>
        <v>2</v>
      </c>
    </row>
  </sheetData>
  <mergeCells count="6">
    <mergeCell ref="A15:A16"/>
    <mergeCell ref="A5:A6"/>
    <mergeCell ref="A7:A8"/>
    <mergeCell ref="A9:A10"/>
    <mergeCell ref="A11:A12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Affectation</vt:lpstr>
      <vt:lpstr>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AFH</cp:lastModifiedBy>
  <cp:lastPrinted>2022-10-21T12:22:11Z</cp:lastPrinted>
  <dcterms:created xsi:type="dcterms:W3CDTF">2021-11-24T17:05:00Z</dcterms:created>
  <dcterms:modified xsi:type="dcterms:W3CDTF">2022-10-28T11:26:46Z</dcterms:modified>
</cp:coreProperties>
</file>