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hidePivotFieldList="1" defaultThemeVersion="124226"/>
  <mc:AlternateContent xmlns:mc="http://schemas.openxmlformats.org/markup-compatibility/2006">
    <mc:Choice Requires="x15">
      <x15ac:absPath xmlns:x15ac="http://schemas.microsoft.com/office/spreadsheetml/2010/11/ac" url="C:\Users\AFH\Documents\COURS\Licence_RH\Licence_pro_2023\ATP_6_Licenciement\"/>
    </mc:Choice>
  </mc:AlternateContent>
  <xr:revisionPtr revIDLastSave="0" documentId="13_ncr:1_{66CDDCE2-0853-4A3E-99C7-7A9AC548FC86}" xr6:coauthVersionLast="36" xr6:coauthVersionMax="36" xr10:uidLastSave="{00000000-0000-0000-0000-000000000000}"/>
  <bookViews>
    <workbookView xWindow="9552" yWindow="-12" windowWidth="9600" windowHeight="9840" xr2:uid="{00000000-000D-0000-FFFF-FFFF00000000}"/>
  </bookViews>
  <sheets>
    <sheet name="Données" sheetId="1" r:id="rId1"/>
  </sheets>
  <calcPr calcId="191029"/>
</workbook>
</file>

<file path=xl/calcChain.xml><?xml version="1.0" encoding="utf-8"?>
<calcChain xmlns="http://schemas.openxmlformats.org/spreadsheetml/2006/main">
  <c r="E76" i="1" l="1"/>
  <c r="T5" i="1" l="1"/>
  <c r="T4" i="1"/>
  <c r="O70" i="1" l="1"/>
  <c r="N70" i="1"/>
  <c r="M70" i="1"/>
  <c r="O69" i="1"/>
  <c r="N69" i="1"/>
  <c r="M69" i="1"/>
  <c r="O68" i="1"/>
  <c r="N68" i="1"/>
  <c r="M68" i="1"/>
  <c r="O67" i="1"/>
  <c r="N67" i="1"/>
  <c r="M67" i="1"/>
  <c r="O65" i="1"/>
  <c r="N65" i="1"/>
  <c r="M65" i="1"/>
  <c r="O64" i="1"/>
  <c r="N64" i="1"/>
  <c r="M64" i="1"/>
  <c r="O63" i="1"/>
  <c r="N63" i="1"/>
  <c r="M63" i="1"/>
  <c r="O62" i="1"/>
  <c r="N62" i="1"/>
  <c r="M62" i="1"/>
  <c r="O61" i="1"/>
  <c r="N61" i="1"/>
  <c r="M61" i="1"/>
  <c r="O60" i="1"/>
  <c r="N60" i="1"/>
  <c r="M60" i="1"/>
  <c r="O59" i="1"/>
  <c r="N59" i="1"/>
  <c r="M59" i="1"/>
  <c r="O58" i="1"/>
  <c r="N58" i="1"/>
  <c r="M58" i="1"/>
  <c r="O57" i="1"/>
  <c r="N57" i="1"/>
  <c r="M57" i="1"/>
  <c r="O56" i="1"/>
  <c r="N56" i="1"/>
  <c r="M56" i="1"/>
  <c r="O55" i="1"/>
  <c r="N55" i="1"/>
  <c r="M55" i="1"/>
  <c r="O54" i="1"/>
  <c r="N54" i="1"/>
  <c r="M54" i="1"/>
  <c r="O53" i="1"/>
  <c r="N53" i="1"/>
  <c r="M53" i="1"/>
  <c r="O51" i="1"/>
  <c r="N51" i="1"/>
  <c r="M51" i="1"/>
  <c r="O50" i="1"/>
  <c r="N50" i="1"/>
  <c r="M50" i="1"/>
  <c r="O49" i="1"/>
  <c r="N49" i="1"/>
  <c r="M49" i="1"/>
  <c r="O48" i="1"/>
  <c r="N48" i="1"/>
  <c r="M48" i="1"/>
  <c r="O47" i="1"/>
  <c r="N47" i="1"/>
  <c r="M47" i="1"/>
  <c r="O46" i="1"/>
  <c r="N46" i="1"/>
  <c r="M46" i="1"/>
  <c r="O45" i="1"/>
  <c r="N45" i="1"/>
  <c r="M45" i="1"/>
  <c r="O44" i="1"/>
  <c r="N44" i="1"/>
  <c r="M44" i="1"/>
  <c r="O43" i="1"/>
  <c r="N43" i="1"/>
  <c r="M43" i="1"/>
  <c r="O42" i="1"/>
  <c r="N42" i="1"/>
  <c r="M42" i="1"/>
  <c r="O41" i="1"/>
  <c r="N41" i="1"/>
  <c r="M41" i="1"/>
  <c r="O40" i="1"/>
  <c r="N40" i="1"/>
  <c r="M40" i="1"/>
  <c r="O39" i="1"/>
  <c r="N39" i="1"/>
  <c r="M39" i="1"/>
  <c r="O38" i="1"/>
  <c r="N38" i="1"/>
  <c r="M38" i="1"/>
  <c r="O37" i="1"/>
  <c r="N37" i="1"/>
  <c r="M37" i="1"/>
  <c r="O36" i="1"/>
  <c r="N36" i="1"/>
  <c r="M36" i="1"/>
  <c r="O35" i="1"/>
  <c r="N35" i="1"/>
  <c r="M35" i="1"/>
  <c r="O34" i="1"/>
  <c r="N34" i="1"/>
  <c r="M34" i="1"/>
  <c r="O33" i="1"/>
  <c r="N33" i="1"/>
  <c r="M33" i="1"/>
  <c r="O31" i="1"/>
  <c r="N31" i="1"/>
  <c r="M31" i="1"/>
  <c r="O30" i="1"/>
  <c r="N30" i="1"/>
  <c r="M30" i="1"/>
  <c r="O29" i="1"/>
  <c r="N29" i="1"/>
  <c r="M29" i="1"/>
  <c r="O28" i="1"/>
  <c r="N28" i="1"/>
  <c r="M28" i="1"/>
  <c r="O27" i="1"/>
  <c r="N27" i="1"/>
  <c r="M27" i="1"/>
  <c r="O26" i="1"/>
  <c r="N26" i="1"/>
  <c r="M26" i="1"/>
  <c r="O25" i="1"/>
  <c r="N25" i="1"/>
  <c r="M25" i="1"/>
  <c r="O24" i="1"/>
  <c r="N24" i="1"/>
  <c r="M24" i="1"/>
  <c r="O23" i="1"/>
  <c r="N23" i="1"/>
  <c r="M23" i="1"/>
  <c r="O22" i="1"/>
  <c r="N22" i="1"/>
  <c r="M22" i="1"/>
  <c r="O21" i="1"/>
  <c r="N21" i="1"/>
  <c r="M21" i="1"/>
  <c r="O20" i="1"/>
  <c r="N20" i="1"/>
  <c r="M20" i="1"/>
  <c r="O19" i="1"/>
  <c r="N19" i="1"/>
  <c r="M19" i="1"/>
  <c r="O18" i="1"/>
  <c r="N18" i="1"/>
  <c r="M18" i="1"/>
  <c r="O17" i="1"/>
  <c r="N17" i="1"/>
  <c r="M17" i="1"/>
  <c r="O16" i="1"/>
  <c r="N16" i="1"/>
  <c r="M16" i="1"/>
  <c r="O15" i="1"/>
  <c r="N15" i="1"/>
  <c r="M15" i="1"/>
  <c r="O14" i="1"/>
  <c r="N14" i="1"/>
  <c r="M14" i="1"/>
  <c r="O13" i="1"/>
  <c r="N13" i="1"/>
  <c r="M13" i="1"/>
  <c r="O12" i="1"/>
  <c r="N12" i="1"/>
  <c r="M12" i="1"/>
  <c r="O11" i="1"/>
  <c r="N11" i="1"/>
  <c r="M11" i="1"/>
  <c r="O10" i="1"/>
  <c r="N10" i="1"/>
  <c r="M10" i="1"/>
  <c r="O9" i="1"/>
  <c r="N9" i="1"/>
  <c r="M9" i="1"/>
  <c r="O8" i="1"/>
  <c r="N8" i="1"/>
  <c r="M8" i="1"/>
  <c r="O7" i="1"/>
  <c r="N7" i="1"/>
  <c r="M7" i="1"/>
  <c r="O6" i="1"/>
  <c r="N6" i="1"/>
  <c r="M6" i="1"/>
  <c r="O5" i="1"/>
  <c r="N5" i="1"/>
  <c r="M5" i="1"/>
  <c r="O4" i="1"/>
  <c r="N4" i="1"/>
  <c r="M4" i="1"/>
  <c r="R9" i="1" l="1"/>
  <c r="Q4" i="1"/>
  <c r="R25" i="1"/>
  <c r="R17" i="1"/>
  <c r="R4" i="1"/>
  <c r="R15" i="1"/>
  <c r="R31" i="1"/>
  <c r="R13" i="1"/>
  <c r="R21" i="1"/>
  <c r="R29" i="1"/>
  <c r="R5" i="1"/>
  <c r="R20" i="1"/>
  <c r="R16" i="1"/>
  <c r="R24" i="1"/>
  <c r="R23" i="1"/>
  <c r="R11" i="1"/>
  <c r="R19" i="1"/>
  <c r="R27" i="1"/>
  <c r="R7" i="1"/>
  <c r="R6" i="1"/>
  <c r="R14" i="1"/>
  <c r="R22" i="1"/>
  <c r="R30" i="1"/>
  <c r="R12" i="1"/>
  <c r="R28" i="1"/>
  <c r="R18" i="1"/>
  <c r="R8" i="1"/>
  <c r="R26" i="1"/>
  <c r="R10" i="1"/>
  <c r="T54" i="1"/>
  <c r="T55" i="1"/>
  <c r="T56" i="1"/>
  <c r="T57" i="1"/>
  <c r="T58" i="1"/>
  <c r="T59" i="1"/>
  <c r="T60" i="1"/>
  <c r="T61" i="1"/>
  <c r="T62" i="1"/>
  <c r="T63" i="1"/>
  <c r="T64" i="1"/>
  <c r="T65" i="1"/>
  <c r="T53" i="1"/>
  <c r="S54" i="1"/>
  <c r="S55" i="1"/>
  <c r="S56" i="1"/>
  <c r="S57" i="1"/>
  <c r="S58" i="1"/>
  <c r="S59" i="1"/>
  <c r="S60" i="1"/>
  <c r="S61" i="1"/>
  <c r="S62" i="1"/>
  <c r="S63" i="1"/>
  <c r="S64" i="1"/>
  <c r="S65" i="1"/>
  <c r="S53" i="1"/>
  <c r="S34" i="1" l="1"/>
  <c r="T34" i="1"/>
  <c r="S35" i="1"/>
  <c r="T35" i="1"/>
  <c r="S36" i="1"/>
  <c r="T36" i="1"/>
  <c r="S37" i="1"/>
  <c r="T37" i="1"/>
  <c r="S38" i="1"/>
  <c r="T38" i="1"/>
  <c r="S39" i="1"/>
  <c r="T39" i="1"/>
  <c r="S40" i="1"/>
  <c r="T40" i="1"/>
  <c r="S41" i="1"/>
  <c r="T41" i="1"/>
  <c r="S42" i="1"/>
  <c r="T42" i="1"/>
  <c r="S43" i="1"/>
  <c r="T43" i="1"/>
  <c r="S44" i="1"/>
  <c r="T44" i="1"/>
  <c r="S45" i="1"/>
  <c r="T45" i="1"/>
  <c r="S46" i="1"/>
  <c r="T46" i="1"/>
  <c r="S47" i="1"/>
  <c r="T47" i="1"/>
  <c r="S48" i="1"/>
  <c r="T48" i="1"/>
  <c r="S49" i="1"/>
  <c r="T49" i="1"/>
  <c r="S50" i="1"/>
  <c r="T50" i="1"/>
  <c r="S51" i="1"/>
  <c r="T51" i="1"/>
  <c r="T33" i="1"/>
  <c r="S33" i="1"/>
  <c r="E80" i="1"/>
  <c r="E79" i="1"/>
  <c r="E78" i="1"/>
  <c r="E77" i="1"/>
  <c r="S5" i="1"/>
  <c r="S6" i="1"/>
  <c r="T6" i="1"/>
  <c r="S7" i="1"/>
  <c r="T7" i="1"/>
  <c r="S8" i="1"/>
  <c r="T8" i="1"/>
  <c r="S9" i="1"/>
  <c r="T9" i="1"/>
  <c r="S10" i="1"/>
  <c r="T10" i="1"/>
  <c r="S11" i="1"/>
  <c r="T11" i="1"/>
  <c r="S12" i="1"/>
  <c r="T12" i="1"/>
  <c r="S13" i="1"/>
  <c r="T13"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4" i="1"/>
  <c r="R53" i="1" l="1"/>
  <c r="Q53" i="1" l="1"/>
  <c r="U53" i="1"/>
  <c r="R54" i="1"/>
  <c r="U54" i="1"/>
  <c r="R55" i="1"/>
  <c r="U56" i="1"/>
  <c r="Q57" i="1"/>
  <c r="Q59" i="1"/>
  <c r="Q60" i="1"/>
  <c r="R61" i="1"/>
  <c r="R63" i="1"/>
  <c r="R64" i="1"/>
  <c r="U55" i="1"/>
  <c r="R57" i="1"/>
  <c r="Q58" i="1"/>
  <c r="R59" i="1"/>
  <c r="R60" i="1"/>
  <c r="U61" i="1"/>
  <c r="Q62" i="1"/>
  <c r="U63" i="1"/>
  <c r="U64" i="1"/>
  <c r="Q65" i="1"/>
  <c r="Q54" i="1"/>
  <c r="Q56" i="1"/>
  <c r="U57" i="1"/>
  <c r="R58" i="1"/>
  <c r="U59" i="1"/>
  <c r="U60" i="1"/>
  <c r="R62" i="1"/>
  <c r="R65" i="1"/>
  <c r="Q55" i="1"/>
  <c r="R56" i="1"/>
  <c r="U58" i="1"/>
  <c r="Q61" i="1"/>
  <c r="W61" i="1" s="1"/>
  <c r="U62" i="1"/>
  <c r="Q63" i="1"/>
  <c r="Q64" i="1"/>
  <c r="U65" i="1"/>
  <c r="Q31" i="1"/>
  <c r="Q48" i="1"/>
  <c r="R49" i="1"/>
  <c r="U37" i="1"/>
  <c r="U4" i="1"/>
  <c r="W4" i="1" s="1"/>
  <c r="U48" i="1"/>
  <c r="Q37" i="1"/>
  <c r="U50" i="1"/>
  <c r="U38" i="1"/>
  <c r="U24" i="1"/>
  <c r="Q15" i="1"/>
  <c r="U9" i="1"/>
  <c r="Q43" i="1"/>
  <c r="R33" i="1"/>
  <c r="U39" i="1"/>
  <c r="Q6" i="1"/>
  <c r="U19" i="1"/>
  <c r="Q27" i="1"/>
  <c r="Q28" i="1"/>
  <c r="Q21" i="1"/>
  <c r="R34" i="1"/>
  <c r="U29" i="1"/>
  <c r="Q22" i="1"/>
  <c r="R41" i="1"/>
  <c r="Q45" i="1"/>
  <c r="U11" i="1"/>
  <c r="Q46" i="1"/>
  <c r="U30" i="1"/>
  <c r="Q42" i="1"/>
  <c r="R36" i="1"/>
  <c r="U47" i="1"/>
  <c r="Q7" i="1"/>
  <c r="Q49" i="1"/>
  <c r="R37" i="1"/>
  <c r="Q51" i="1"/>
  <c r="U8" i="1"/>
  <c r="Q35" i="1"/>
  <c r="Q25" i="1"/>
  <c r="U16" i="1"/>
  <c r="Q5" i="1"/>
  <c r="R43" i="1"/>
  <c r="U33" i="1"/>
  <c r="Q17" i="1"/>
  <c r="U18" i="1"/>
  <c r="Q26" i="1"/>
  <c r="Q10" i="1"/>
  <c r="U20" i="1"/>
  <c r="Q40" i="1"/>
  <c r="U34" i="1"/>
  <c r="Q44" i="1"/>
  <c r="U41" i="1"/>
  <c r="R45" i="1"/>
  <c r="R46" i="1"/>
  <c r="U12" i="1"/>
  <c r="Q13" i="1"/>
  <c r="R42" i="1"/>
  <c r="U36" i="1"/>
  <c r="Q23" i="1"/>
  <c r="U14" i="1"/>
  <c r="R51" i="1"/>
  <c r="Q38" i="1"/>
  <c r="R35" i="1"/>
  <c r="Q24" i="1"/>
  <c r="U15" i="1"/>
  <c r="Q9" i="1"/>
  <c r="U43" i="1"/>
  <c r="Q39" i="1"/>
  <c r="U6" i="1"/>
  <c r="Q19" i="1"/>
  <c r="U27" i="1"/>
  <c r="U28" i="1"/>
  <c r="R40" i="1"/>
  <c r="U21" i="1"/>
  <c r="Q29" i="1"/>
  <c r="R44" i="1"/>
  <c r="U22" i="1"/>
  <c r="U45" i="1"/>
  <c r="Q11" i="1"/>
  <c r="U46" i="1"/>
  <c r="Q30" i="1"/>
  <c r="U31" i="1"/>
  <c r="U42" i="1"/>
  <c r="Q47" i="1"/>
  <c r="U7" i="1"/>
  <c r="Q50" i="1"/>
  <c r="R48" i="1"/>
  <c r="U49" i="1"/>
  <c r="R50" i="1"/>
  <c r="U51" i="1"/>
  <c r="Q8" i="1"/>
  <c r="R38" i="1"/>
  <c r="U35" i="1"/>
  <c r="U25" i="1"/>
  <c r="Q16" i="1"/>
  <c r="U5" i="1"/>
  <c r="Q33" i="1"/>
  <c r="R39" i="1"/>
  <c r="U17" i="1"/>
  <c r="Q18" i="1"/>
  <c r="U26" i="1"/>
  <c r="U10" i="1"/>
  <c r="Q20" i="1"/>
  <c r="U40" i="1"/>
  <c r="Q34" i="1"/>
  <c r="U44" i="1"/>
  <c r="Q41" i="1"/>
  <c r="Q12" i="1"/>
  <c r="U13" i="1"/>
  <c r="Q36" i="1"/>
  <c r="R47" i="1"/>
  <c r="U23" i="1"/>
  <c r="Q14" i="1"/>
  <c r="W54" i="1" l="1"/>
  <c r="W55" i="1"/>
  <c r="W8" i="1"/>
  <c r="W34" i="1"/>
  <c r="W36" i="1"/>
  <c r="W64" i="1"/>
  <c r="W62" i="1"/>
  <c r="W58" i="1"/>
  <c r="W65" i="1"/>
  <c r="W60" i="1"/>
  <c r="W63" i="1"/>
  <c r="W56" i="1"/>
  <c r="W59" i="1"/>
  <c r="W57" i="1"/>
  <c r="W41" i="1"/>
  <c r="W33" i="1"/>
  <c r="W18" i="1"/>
  <c r="W16" i="1"/>
  <c r="W14" i="1"/>
  <c r="W48" i="1"/>
  <c r="W12" i="1"/>
  <c r="W20" i="1"/>
  <c r="W11" i="1"/>
  <c r="W39" i="1"/>
  <c r="W13" i="1"/>
  <c r="W26" i="1"/>
  <c r="W5" i="1"/>
  <c r="W31" i="1"/>
  <c r="W21" i="1"/>
  <c r="W6" i="1"/>
  <c r="W15" i="1"/>
  <c r="W47" i="1"/>
  <c r="W30" i="1"/>
  <c r="W38" i="1"/>
  <c r="W23" i="1"/>
  <c r="W53" i="1"/>
  <c r="W10" i="1"/>
  <c r="W35" i="1"/>
  <c r="W49" i="1"/>
  <c r="W22" i="1"/>
  <c r="W27" i="1"/>
  <c r="W43" i="1"/>
  <c r="W50" i="1"/>
  <c r="W29" i="1"/>
  <c r="W19" i="1"/>
  <c r="W24" i="1"/>
  <c r="W40" i="1"/>
  <c r="W42" i="1"/>
  <c r="W45" i="1"/>
  <c r="W37" i="1"/>
  <c r="W9" i="1"/>
  <c r="W44" i="1"/>
  <c r="W17" i="1"/>
  <c r="W25" i="1"/>
  <c r="W51" i="1"/>
  <c r="W7" i="1"/>
  <c r="W46" i="1"/>
  <c r="W28" i="1"/>
  <c r="A4" i="1" l="1"/>
  <c r="A53" i="1"/>
  <c r="A54" i="1"/>
  <c r="A63" i="1"/>
  <c r="A60" i="1"/>
  <c r="A62" i="1"/>
  <c r="A65" i="1"/>
  <c r="A55" i="1"/>
  <c r="A56" i="1"/>
  <c r="A59" i="1"/>
  <c r="A61" i="1"/>
  <c r="A58" i="1"/>
  <c r="A57" i="1"/>
  <c r="A64" i="1"/>
  <c r="A51" i="1"/>
  <c r="A9" i="1"/>
  <c r="A40" i="1"/>
  <c r="A50" i="1"/>
  <c r="A49" i="1"/>
  <c r="A6" i="1"/>
  <c r="A26" i="1"/>
  <c r="A11" i="1"/>
  <c r="A28" i="1"/>
  <c r="A25" i="1"/>
  <c r="A45" i="1"/>
  <c r="A24" i="1"/>
  <c r="A43" i="1"/>
  <c r="A36" i="1"/>
  <c r="A33" i="1"/>
  <c r="A35" i="1"/>
  <c r="A34" i="1"/>
  <c r="A23" i="1"/>
  <c r="A30" i="1"/>
  <c r="A21" i="1"/>
  <c r="A41" i="1"/>
  <c r="A46" i="1"/>
  <c r="A17" i="1"/>
  <c r="A37" i="1"/>
  <c r="A42" i="1"/>
  <c r="A19" i="1"/>
  <c r="A27" i="1"/>
  <c r="A38" i="1"/>
  <c r="A47" i="1"/>
  <c r="A31" i="1"/>
  <c r="A13" i="1"/>
  <c r="A48" i="1"/>
  <c r="A7" i="1"/>
  <c r="A44" i="1"/>
  <c r="A29" i="1"/>
  <c r="A22" i="1"/>
  <c r="A10" i="1"/>
  <c r="A15" i="1"/>
  <c r="A16" i="1"/>
  <c r="A18" i="1"/>
  <c r="A12" i="1"/>
  <c r="A14" i="1"/>
  <c r="A5" i="1"/>
  <c r="A20" i="1"/>
  <c r="A8" i="1"/>
  <c r="A39" i="1"/>
  <c r="I75" i="1" l="1"/>
  <c r="M99" i="1"/>
  <c r="M100" i="1"/>
  <c r="M101" i="1"/>
  <c r="M98" i="1"/>
  <c r="M102" i="1"/>
  <c r="M97" i="1"/>
  <c r="L99" i="1"/>
  <c r="L100" i="1"/>
  <c r="L101" i="1"/>
  <c r="L98" i="1"/>
  <c r="L102" i="1"/>
  <c r="L97" i="1"/>
  <c r="K99" i="1"/>
  <c r="K100" i="1"/>
  <c r="K101" i="1"/>
  <c r="K98" i="1"/>
  <c r="K102" i="1"/>
  <c r="K97" i="1"/>
  <c r="J99" i="1"/>
  <c r="J100" i="1"/>
  <c r="J101" i="1"/>
  <c r="J98" i="1"/>
  <c r="J102" i="1"/>
  <c r="J97" i="1"/>
  <c r="I99" i="1"/>
  <c r="I100" i="1"/>
  <c r="I101" i="1"/>
  <c r="I98" i="1"/>
  <c r="I102" i="1"/>
  <c r="I97" i="1"/>
  <c r="I89" i="1"/>
  <c r="L89" i="1"/>
  <c r="M88" i="1"/>
  <c r="M92" i="1"/>
  <c r="I90" i="1"/>
  <c r="I92" i="1"/>
  <c r="M90" i="1"/>
  <c r="L88" i="1"/>
  <c r="J91" i="1"/>
  <c r="K92" i="1"/>
  <c r="J88" i="1"/>
  <c r="K93" i="1"/>
  <c r="I88" i="1"/>
  <c r="L92" i="1"/>
  <c r="K90" i="1"/>
  <c r="J89" i="1"/>
  <c r="J93" i="1"/>
  <c r="K91" i="1"/>
  <c r="M93" i="1"/>
  <c r="K88" i="1"/>
  <c r="I93" i="1"/>
  <c r="L91" i="1"/>
  <c r="M91" i="1"/>
  <c r="I91" i="1"/>
  <c r="J92" i="1"/>
  <c r="J90" i="1"/>
  <c r="L90" i="1"/>
  <c r="L93" i="1"/>
  <c r="M89" i="1"/>
  <c r="K89" i="1"/>
  <c r="K75" i="1"/>
  <c r="L84" i="1"/>
  <c r="K81" i="1"/>
  <c r="J76" i="1"/>
  <c r="K79" i="1"/>
  <c r="L81" i="1"/>
  <c r="I77" i="1"/>
  <c r="M82" i="1"/>
  <c r="L78" i="1"/>
  <c r="I78" i="1"/>
  <c r="K83" i="1"/>
  <c r="K80" i="1"/>
  <c r="I81" i="1"/>
  <c r="K84" i="1"/>
  <c r="M76" i="1"/>
  <c r="J79" i="1"/>
  <c r="M81" i="1"/>
  <c r="I79" i="1"/>
  <c r="L79" i="1"/>
  <c r="J83" i="1"/>
  <c r="M83" i="1"/>
  <c r="L83" i="1"/>
  <c r="I82" i="1"/>
  <c r="L82" i="1"/>
  <c r="M78" i="1"/>
  <c r="L76" i="1"/>
  <c r="J84" i="1"/>
  <c r="K76" i="1"/>
  <c r="M84" i="1"/>
  <c r="I84" i="1"/>
  <c r="M79" i="1"/>
  <c r="I83" i="1"/>
  <c r="J82" i="1"/>
  <c r="M77" i="1"/>
  <c r="J77" i="1"/>
  <c r="I80" i="1"/>
  <c r="K82" i="1"/>
  <c r="M75" i="1"/>
  <c r="J80" i="1"/>
  <c r="I76" i="1"/>
  <c r="L80" i="1"/>
  <c r="J75" i="1"/>
  <c r="J81" i="1"/>
  <c r="M80" i="1"/>
  <c r="J78" i="1"/>
  <c r="K77" i="1"/>
  <c r="K78" i="1"/>
  <c r="L77" i="1"/>
</calcChain>
</file>

<file path=xl/sharedStrings.xml><?xml version="1.0" encoding="utf-8"?>
<sst xmlns="http://schemas.openxmlformats.org/spreadsheetml/2006/main" count="231" uniqueCount="141">
  <si>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</si>
  <si>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</si>
  <si>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</si>
  <si>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</si>
  <si>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</si>
  <si>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</si>
  <si>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</si>
  <si>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</si>
  <si>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</si>
  <si>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</si>
  <si>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</si>
  <si>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</si>
  <si>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</si>
  <si>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</si>
  <si>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</si>
  <si>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</si>
  <si>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</si>
  <si>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</si>
  <si>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</si>
  <si>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</si>
  <si>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</si>
  <si>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</si>
  <si>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</si>
  <si>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</si>
  <si>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</si>
  <si>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</si>
  <si>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</si>
  <si>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</si>
  <si>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</si>
  <si>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</si>
  <si>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</si>
  <si>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</si>
  <si>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</si>
  <si>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</si>
  <si>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</si>
  <si>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</si>
  <si>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</si>
  <si>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</si>
  <si>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</si>
  <si>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</si>
  <si>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</si>
  <si>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</si>
  <si>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</si>
  <si>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</si>
  <si>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</si>
  <si>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</si>
  <si>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</si>
  <si>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</si>
  <si>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</si>
  <si>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</si>
  <si>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</si>
  <si>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</si>
  <si>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</si>
  <si>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</si>
  <si>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</si>
  <si>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</si>
  <si>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</si>
  <si>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</si>
  <si>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</si>
  <si>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</si>
  <si>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</si>
  <si>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</si>
  <si>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</si>
  <si>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</si>
  <si>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</si>
  <si>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</si>
  <si>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</si>
  <si>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</si>
  <si>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</si>
  <si>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</si>
  <si>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</si>
  <si>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</si>
  <si>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</si>
  <si>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</si>
  <si>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</si>
  <si>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</si>
  <si>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Recommandation : ne pas modifier cette feuille</t>
  </si>
  <si>
    <t>Divers</t>
  </si>
  <si>
    <t>arrêtée par la police pour avoir battu son mari</t>
  </si>
  <si>
    <t>a participé à l'élimination sauvage de dechets toxiques</t>
  </si>
  <si>
    <t>addiction aux jeux d'argent</t>
  </si>
  <si>
    <t>renseigne la direction sur ses collègues</t>
  </si>
  <si>
    <t>a eu un avertissement pour dispute avec collègue</t>
  </si>
  <si>
    <t>la police a demandé des informations sur son commportmeent</t>
  </si>
  <si>
    <t>Très amie avec la femme du directeur !</t>
  </si>
  <si>
    <t>suspecté de harcélement</t>
  </si>
  <si>
    <t>suspecté d'intégrisme religieux et proselytisme dans l'entreprise</t>
  </si>
  <si>
    <t>accident de voiture avec alcoolémie positive (2,4g)</t>
  </si>
  <si>
    <t>a fumé un 'pétard' dans les toilettes</t>
  </si>
  <si>
    <t>en état de dépression chronique</t>
  </si>
  <si>
    <t>AGE</t>
  </si>
  <si>
    <t>ANC</t>
  </si>
  <si>
    <t>Sal_Ref</t>
  </si>
  <si>
    <t>à charge</t>
  </si>
  <si>
    <t>Repr</t>
  </si>
  <si>
    <t>DP</t>
  </si>
  <si>
    <t>DS</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</si>
  <si>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</si>
  <si>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</si>
  <si>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</si>
  <si>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</si>
  <si>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</si>
  <si>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</si>
  <si>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</si>
  <si>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</si>
  <si>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</si>
  <si>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</si>
  <si>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</si>
  <si>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</si>
  <si>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</si>
  <si>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</si>
  <si>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</si>
  <si>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</si>
  <si>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</si>
  <si>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</si>
  <si>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Officieusement, vous devez fournir la liste nominative des candidats au licenciement !</t>
  </si>
  <si>
    <t>LICENCIEMENTS</t>
  </si>
  <si>
    <t>Rg(Age)</t>
  </si>
  <si>
    <t>Rg(Anc)</t>
  </si>
  <si>
    <t>Rg(Abs)</t>
  </si>
  <si>
    <t>Rg(Nec)</t>
  </si>
  <si>
    <t>Rg(Sal)</t>
  </si>
  <si>
    <t>Age</t>
  </si>
  <si>
    <t>Ancienneté</t>
  </si>
  <si>
    <t>Absentéisme</t>
  </si>
  <si>
    <t>Nb Enfants à charge</t>
  </si>
  <si>
    <t>Salaire</t>
  </si>
  <si>
    <t>Moye</t>
  </si>
  <si>
    <t>Sens Tri</t>
  </si>
  <si>
    <t>Coeff</t>
  </si>
  <si>
    <t>Rg(Moy)</t>
  </si>
  <si>
    <t>NOM</t>
  </si>
  <si>
    <t>SEXE</t>
  </si>
  <si>
    <t>Tps</t>
  </si>
  <si>
    <t>DP/DS</t>
  </si>
  <si>
    <t>Profil de ceux à licencier</t>
  </si>
  <si>
    <t>Statut Ouvrier</t>
  </si>
  <si>
    <t>Statut Employé</t>
  </si>
  <si>
    <t>Statut Cadre</t>
  </si>
  <si>
    <t>SI(C76=1;"les plus jeunes en priorité";SI(C76=0;"les plus vieux en priorité";"pb"))</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</si>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</sst>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2"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b/>
      <sz val="12"/>
      <name val="Arial"/>
      <family val="2"/>
    </font>
    <font>
      <sz val="10"/>
      <name val="Times New Roman"/>
      <family val="1"/>
    </font>
    <font>
      <sz val="7"/>
      <name val="Times New Roman"/>
      <family val="1"/>
    </font>
    <font>
      <u/>
      <sz val="10"/>
      <name val="Times New Roman"/>
      <family val="1"/>
    </font>
    <font>
      <sz val="10"/>
      <name val="Arial"/>
      <family val="2"/>
    </font>
    <font>
      <b/>
      <sz val="9"/>
      <name val="Arial"/>
      <family val="2"/>
    </font>
  </fonts>
  <fills count="14">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6"/>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43"/>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9" fontId="10" fillId="0" borderId="0" applyFont="0" applyFill="0" applyBorder="0" applyAlignment="0" applyProtection="0"/>
  </cellStyleXfs>
  <cellXfs count="133">
    <xf numFmtId="0" fontId="0" fillId="0" borderId="0" xfId="0"/>
    <xf numFmtId="164" fontId="0" fillId="0" borderId="0" xfId="0" applyNumberFormat="1"/>
    <xf numFmtId="0" fontId="3" fillId="0" borderId="0" xfId="0" applyFont="1"/>
    <xf numFmtId="0" fontId="0" fillId="0" borderId="0" xfId="0"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5" xfId="0" applyFont="1" applyFill="1" applyBorder="1" applyAlignment="1">
      <alignment horizontal="center"/>
    </xf>
    <xf numFmtId="14" fontId="3" fillId="0" borderId="5" xfId="0" applyNumberFormat="1" applyFont="1" applyBorder="1" applyAlignment="1">
      <alignment horizontal="center"/>
    </xf>
    <xf numFmtId="0" fontId="4" fillId="2" borderId="2" xfId="0" applyFont="1" applyFill="1" applyBorder="1"/>
    <xf numFmtId="0" fontId="7" fillId="0" borderId="0" xfId="0" applyFont="1" applyAlignment="1">
      <alignment horizontal="left" vertical="center" indent="3"/>
    </xf>
    <xf numFmtId="0" fontId="7" fillId="0" borderId="0" xfId="0" applyFont="1" applyAlignment="1">
      <alignment horizontal="left" vertical="center" indent="5"/>
    </xf>
    <xf numFmtId="0" fontId="9" fillId="0" borderId="0" xfId="0" applyFont="1" applyAlignment="1">
      <alignment horizontal="left" vertical="center" indent="3"/>
    </xf>
    <xf numFmtId="14" fontId="0" fillId="0" borderId="0" xfId="0" applyNumberFormat="1"/>
    <xf numFmtId="0" fontId="3" fillId="3" borderId="19" xfId="0" applyFont="1" applyFill="1" applyBorder="1"/>
    <xf numFmtId="0" fontId="3" fillId="3" borderId="14" xfId="0" applyFont="1" applyFill="1" applyBorder="1" applyAlignment="1">
      <alignment horizontal="center"/>
    </xf>
    <xf numFmtId="164" fontId="3" fillId="3" borderId="14" xfId="0" applyNumberFormat="1" applyFont="1" applyFill="1" applyBorder="1"/>
    <xf numFmtId="164" fontId="3" fillId="3" borderId="14" xfId="0" applyNumberFormat="1" applyFont="1" applyFill="1" applyBorder="1" applyAlignment="1">
      <alignment horizontal="center"/>
    </xf>
    <xf numFmtId="0" fontId="3" fillId="3" borderId="14" xfId="0" applyFont="1" applyFill="1" applyBorder="1"/>
    <xf numFmtId="0" fontId="3" fillId="3" borderId="14" xfId="0" applyNumberFormat="1" applyFont="1" applyFill="1" applyBorder="1" applyAlignment="1">
      <alignment horizontal="center"/>
    </xf>
    <xf numFmtId="0" fontId="3" fillId="6" borderId="14" xfId="0" applyFont="1" applyFill="1" applyBorder="1" applyAlignment="1">
      <alignment horizontal="center"/>
    </xf>
    <xf numFmtId="0" fontId="3" fillId="6" borderId="15" xfId="0" applyFont="1" applyFill="1" applyBorder="1"/>
    <xf numFmtId="0" fontId="11" fillId="0" borderId="0" xfId="0" applyFont="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xf>
    <xf numFmtId="164" fontId="1" fillId="0" borderId="9" xfId="0" applyNumberFormat="1" applyFont="1" applyBorder="1"/>
    <xf numFmtId="0" fontId="0" fillId="0" borderId="0" xfId="0" applyNumberFormat="1" applyBorder="1" applyAlignment="1">
      <alignment horizontal="center"/>
    </xf>
    <xf numFmtId="9" fontId="0" fillId="0" borderId="10" xfId="0" applyNumberFormat="1" applyBorder="1" applyAlignment="1">
      <alignment horizontal="center"/>
    </xf>
    <xf numFmtId="164" fontId="1" fillId="0" borderId="11" xfId="0" applyNumberFormat="1" applyFont="1" applyBorder="1"/>
    <xf numFmtId="0" fontId="0" fillId="0" borderId="12" xfId="0" applyNumberFormat="1" applyBorder="1" applyAlignment="1">
      <alignment horizontal="center"/>
    </xf>
    <xf numFmtId="9" fontId="0" fillId="0" borderId="13" xfId="0" applyNumberFormat="1" applyBorder="1" applyAlignment="1">
      <alignment horizontal="center"/>
    </xf>
    <xf numFmtId="164" fontId="0" fillId="0" borderId="0" xfId="0" applyNumberFormat="1" applyAlignment="1">
      <alignment horizontal="left"/>
    </xf>
    <xf numFmtId="164" fontId="3" fillId="9" borderId="6" xfId="0" applyNumberFormat="1" applyFont="1" applyFill="1" applyBorder="1"/>
    <xf numFmtId="0" fontId="0" fillId="0" borderId="6" xfId="0" applyBorder="1" applyAlignment="1">
      <alignment horizontal="center"/>
    </xf>
    <xf numFmtId="0" fontId="0" fillId="0" borderId="7" xfId="0" applyBorder="1"/>
    <xf numFmtId="0" fontId="0" fillId="0" borderId="8" xfId="0" applyBorder="1"/>
    <xf numFmtId="0" fontId="0" fillId="0" borderId="9" xfId="0"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9" fontId="0" fillId="0" borderId="0" xfId="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0" borderId="12" xfId="0" applyNumberFormat="1" applyBorder="1" applyAlignment="1">
      <alignment horizontal="center"/>
    </xf>
    <xf numFmtId="9" fontId="0" fillId="0" borderId="12" xfId="1" applyFont="1" applyBorder="1" applyAlignment="1">
      <alignment horizontal="center"/>
    </xf>
    <xf numFmtId="164" fontId="3" fillId="0" borderId="0" xfId="0" applyNumberFormat="1" applyFont="1" applyAlignment="1">
      <alignment horizontal="left"/>
    </xf>
    <xf numFmtId="0" fontId="0" fillId="8" borderId="0" xfId="0" applyFill="1" applyAlignment="1">
      <alignment horizontal="center"/>
    </xf>
    <xf numFmtId="0" fontId="0" fillId="7" borderId="0" xfId="0" applyFill="1" applyAlignment="1">
      <alignment horizontal="center"/>
    </xf>
    <xf numFmtId="0" fontId="0" fillId="7" borderId="0" xfId="0" applyFill="1"/>
    <xf numFmtId="0" fontId="0" fillId="8" borderId="0" xfId="0" applyFill="1"/>
    <xf numFmtId="0" fontId="0" fillId="10" borderId="0" xfId="0" applyFill="1" applyAlignment="1">
      <alignment horizontal="center"/>
    </xf>
    <xf numFmtId="0" fontId="0" fillId="10" borderId="0" xfId="0" applyFill="1"/>
    <xf numFmtId="0" fontId="0" fillId="11" borderId="0" xfId="0" applyFill="1"/>
    <xf numFmtId="0" fontId="0" fillId="11" borderId="20" xfId="0" applyFill="1" applyBorder="1" applyAlignment="1">
      <alignment horizontal="center"/>
    </xf>
    <xf numFmtId="0" fontId="0" fillId="11" borderId="1" xfId="0" applyFill="1" applyBorder="1" applyAlignment="1">
      <alignment horizontal="center"/>
    </xf>
    <xf numFmtId="3" fontId="0" fillId="11" borderId="1" xfId="0" applyNumberFormat="1" applyFill="1" applyBorder="1"/>
    <xf numFmtId="3" fontId="0" fillId="11" borderId="1" xfId="0" applyNumberFormat="1" applyFill="1" applyBorder="1" applyAlignment="1">
      <alignment horizontal="center"/>
    </xf>
    <xf numFmtId="9" fontId="0" fillId="11" borderId="1" xfId="0" applyNumberFormat="1" applyFill="1" applyBorder="1" applyAlignment="1">
      <alignment horizontal="center"/>
    </xf>
    <xf numFmtId="0" fontId="0" fillId="0" borderId="0" xfId="0" applyFill="1" applyAlignment="1">
      <alignment horizontal="center"/>
    </xf>
    <xf numFmtId="0" fontId="0" fillId="0" borderId="20" xfId="0" applyFill="1" applyBorder="1" applyAlignment="1">
      <alignment horizontal="center"/>
    </xf>
    <xf numFmtId="0" fontId="0" fillId="0" borderId="1" xfId="0" applyFill="1" applyBorder="1" applyAlignment="1">
      <alignment horizontal="center"/>
    </xf>
    <xf numFmtId="3" fontId="0" fillId="0" borderId="1" xfId="0" applyNumberFormat="1" applyFill="1" applyBorder="1"/>
    <xf numFmtId="9" fontId="0" fillId="0" borderId="1" xfId="0" applyNumberFormat="1" applyFill="1" applyBorder="1" applyAlignment="1">
      <alignment horizontal="center"/>
    </xf>
    <xf numFmtId="0" fontId="0" fillId="0" borderId="1" xfId="0" applyNumberFormat="1" applyFill="1" applyBorder="1" applyAlignment="1">
      <alignment horizontal="center"/>
    </xf>
    <xf numFmtId="0" fontId="0" fillId="0" borderId="16" xfId="0" applyNumberFormat="1" applyFill="1" applyBorder="1" applyAlignment="1">
      <alignment horizontal="center"/>
    </xf>
    <xf numFmtId="0" fontId="1" fillId="0" borderId="0" xfId="0" applyNumberFormat="1" applyFont="1" applyFill="1" applyBorder="1" applyAlignment="1">
      <alignment horizontal="left"/>
    </xf>
    <xf numFmtId="2" fontId="0" fillId="0" borderId="9" xfId="0" applyNumberFormat="1" applyFill="1" applyBorder="1"/>
    <xf numFmtId="2" fontId="0" fillId="0" borderId="0" xfId="0" applyNumberFormat="1" applyFill="1" applyBorder="1"/>
    <xf numFmtId="3" fontId="0" fillId="0" borderId="10" xfId="0" applyNumberFormat="1" applyFill="1" applyBorder="1"/>
    <xf numFmtId="0" fontId="0" fillId="0" borderId="0" xfId="0" applyFill="1"/>
    <xf numFmtId="164" fontId="0" fillId="0" borderId="0" xfId="0" applyNumberFormat="1" applyFill="1"/>
    <xf numFmtId="14" fontId="0" fillId="0" borderId="0" xfId="0" applyNumberFormat="1" applyFill="1"/>
    <xf numFmtId="0" fontId="0" fillId="0" borderId="0" xfId="0" applyNumberFormat="1" applyFill="1" applyBorder="1" applyAlignment="1">
      <alignment horizontal="left"/>
    </xf>
    <xf numFmtId="0" fontId="3" fillId="0" borderId="0" xfId="0" applyFont="1" applyFill="1"/>
    <xf numFmtId="0" fontId="3" fillId="0" borderId="7" xfId="0" applyFont="1" applyBorder="1" applyAlignment="1">
      <alignment horizontal="center"/>
    </xf>
    <xf numFmtId="164" fontId="3" fillId="0" borderId="7" xfId="0" applyNumberFormat="1" applyFont="1" applyBorder="1" applyAlignment="1">
      <alignment horizontal="center"/>
    </xf>
    <xf numFmtId="0" fontId="3" fillId="0" borderId="7" xfId="0" applyNumberFormat="1" applyFont="1" applyBorder="1" applyAlignment="1">
      <alignment horizontal="center"/>
    </xf>
    <xf numFmtId="0" fontId="0" fillId="12" borderId="19" xfId="0" applyFill="1" applyBorder="1" applyAlignment="1">
      <alignment horizontal="center"/>
    </xf>
    <xf numFmtId="0" fontId="0" fillId="12" borderId="14" xfId="0" applyFill="1" applyBorder="1" applyAlignment="1">
      <alignment horizontal="center"/>
    </xf>
    <xf numFmtId="0" fontId="0" fillId="12" borderId="23" xfId="0" applyFill="1" applyBorder="1" applyAlignment="1">
      <alignment horizontal="center"/>
    </xf>
    <xf numFmtId="3" fontId="0" fillId="12" borderId="14" xfId="0" applyNumberFormat="1" applyFill="1" applyBorder="1"/>
    <xf numFmtId="3" fontId="0" fillId="12" borderId="14" xfId="0" applyNumberFormat="1" applyFill="1" applyBorder="1" applyAlignment="1">
      <alignment horizontal="center"/>
    </xf>
    <xf numFmtId="9" fontId="0" fillId="12" borderId="14" xfId="0" applyNumberFormat="1" applyFill="1" applyBorder="1" applyAlignment="1">
      <alignment horizontal="center"/>
    </xf>
    <xf numFmtId="0" fontId="0" fillId="0" borderId="14" xfId="0" applyNumberFormat="1" applyFill="1" applyBorder="1" applyAlignment="1">
      <alignment horizontal="center"/>
    </xf>
    <xf numFmtId="0" fontId="0" fillId="0" borderId="15" xfId="0" applyNumberFormat="1" applyFill="1" applyBorder="1" applyAlignment="1">
      <alignment horizontal="center"/>
    </xf>
    <xf numFmtId="0" fontId="0" fillId="0" borderId="7" xfId="0" applyNumberFormat="1" applyFill="1" applyBorder="1" applyAlignment="1">
      <alignment horizontal="left"/>
    </xf>
    <xf numFmtId="2" fontId="0" fillId="0" borderId="6" xfId="0" applyNumberFormat="1" applyFill="1" applyBorder="1"/>
    <xf numFmtId="2" fontId="0" fillId="0" borderId="7" xfId="0" applyNumberFormat="1" applyFill="1" applyBorder="1"/>
    <xf numFmtId="3" fontId="0" fillId="0" borderId="8" xfId="0" applyNumberFormat="1" applyFill="1" applyBorder="1"/>
    <xf numFmtId="0" fontId="0" fillId="12" borderId="20" xfId="0" applyFill="1" applyBorder="1" applyAlignment="1">
      <alignment horizontal="center"/>
    </xf>
    <xf numFmtId="0" fontId="0" fillId="12" borderId="1" xfId="0" applyFill="1" applyBorder="1" applyAlignment="1">
      <alignment horizontal="center"/>
    </xf>
    <xf numFmtId="0" fontId="0" fillId="12" borderId="25" xfId="0" applyFill="1" applyBorder="1" applyAlignment="1">
      <alignment horizontal="center"/>
    </xf>
    <xf numFmtId="3" fontId="0" fillId="12" borderId="1" xfId="0" applyNumberFormat="1" applyFill="1" applyBorder="1"/>
    <xf numFmtId="3" fontId="0" fillId="12" borderId="1" xfId="0" applyNumberFormat="1" applyFill="1" applyBorder="1" applyAlignment="1">
      <alignment horizontal="center"/>
    </xf>
    <xf numFmtId="9" fontId="0" fillId="12" borderId="1" xfId="0" applyNumberFormat="1" applyFill="1" applyBorder="1" applyAlignment="1">
      <alignment horizontal="center"/>
    </xf>
    <xf numFmtId="0" fontId="0" fillId="12" borderId="21" xfId="0" applyFill="1" applyBorder="1" applyAlignment="1">
      <alignment horizontal="center"/>
    </xf>
    <xf numFmtId="0" fontId="0" fillId="12" borderId="17" xfId="0" applyFill="1" applyBorder="1" applyAlignment="1">
      <alignment horizontal="center"/>
    </xf>
    <xf numFmtId="0" fontId="0" fillId="12" borderId="27" xfId="0" applyFill="1" applyBorder="1" applyAlignment="1">
      <alignment horizontal="center"/>
    </xf>
    <xf numFmtId="3" fontId="0" fillId="12" borderId="17" xfId="0" applyNumberFormat="1" applyFill="1" applyBorder="1"/>
    <xf numFmtId="9" fontId="0" fillId="12" borderId="17" xfId="0" applyNumberFormat="1" applyFill="1" applyBorder="1" applyAlignment="1">
      <alignment horizontal="center"/>
    </xf>
    <xf numFmtId="0" fontId="0" fillId="0" borderId="17" xfId="0" applyNumberFormat="1" applyFill="1" applyBorder="1" applyAlignment="1">
      <alignment horizontal="center"/>
    </xf>
    <xf numFmtId="0" fontId="0" fillId="0" borderId="18" xfId="0" applyNumberFormat="1" applyFill="1" applyBorder="1" applyAlignment="1">
      <alignment horizontal="center"/>
    </xf>
    <xf numFmtId="0" fontId="0" fillId="0" borderId="12" xfId="0" applyNumberFormat="1" applyFill="1" applyBorder="1" applyAlignment="1">
      <alignment horizontal="left"/>
    </xf>
    <xf numFmtId="2" fontId="0" fillId="0" borderId="11" xfId="0" applyNumberFormat="1" applyFill="1" applyBorder="1"/>
    <xf numFmtId="2" fontId="0" fillId="0" borderId="12" xfId="0" applyNumberFormat="1" applyFill="1" applyBorder="1"/>
    <xf numFmtId="3" fontId="0" fillId="0" borderId="13" xfId="0" applyNumberFormat="1" applyFill="1" applyBorder="1"/>
    <xf numFmtId="0" fontId="0" fillId="11" borderId="25" xfId="0" applyFill="1" applyBorder="1" applyAlignment="1">
      <alignment horizontal="center"/>
    </xf>
    <xf numFmtId="0" fontId="0" fillId="13" borderId="20" xfId="0" applyFill="1" applyBorder="1" applyAlignment="1">
      <alignment horizontal="center"/>
    </xf>
    <xf numFmtId="0" fontId="0" fillId="13" borderId="1" xfId="0" applyFill="1" applyBorder="1" applyAlignment="1">
      <alignment horizontal="center"/>
    </xf>
    <xf numFmtId="0" fontId="0" fillId="13" borderId="25" xfId="0" applyFill="1" applyBorder="1" applyAlignment="1">
      <alignment horizontal="center"/>
    </xf>
    <xf numFmtId="3" fontId="0" fillId="13" borderId="1" xfId="0" applyNumberFormat="1" applyFill="1" applyBorder="1"/>
    <xf numFmtId="3" fontId="0" fillId="13" borderId="1" xfId="0" applyNumberFormat="1" applyFill="1" applyBorder="1" applyAlignment="1">
      <alignment horizontal="center"/>
    </xf>
    <xf numFmtId="9" fontId="0" fillId="13" borderId="1" xfId="0" applyNumberFormat="1" applyFill="1" applyBorder="1" applyAlignment="1">
      <alignment horizontal="center"/>
    </xf>
    <xf numFmtId="14" fontId="0" fillId="12" borderId="22" xfId="0" applyNumberFormat="1" applyFill="1" applyBorder="1"/>
    <xf numFmtId="14" fontId="0" fillId="12" borderId="7" xfId="0" applyNumberFormat="1" applyFill="1" applyBorder="1"/>
    <xf numFmtId="14" fontId="0" fillId="12" borderId="24" xfId="0" applyNumberFormat="1" applyFill="1" applyBorder="1"/>
    <xf numFmtId="14" fontId="0" fillId="12" borderId="0" xfId="0" applyNumberFormat="1" applyFill="1" applyBorder="1"/>
    <xf numFmtId="14" fontId="0" fillId="0" borderId="1" xfId="0" applyNumberFormat="1" applyFill="1" applyBorder="1" applyAlignment="1">
      <alignment horizontal="center"/>
    </xf>
    <xf numFmtId="14" fontId="0" fillId="11" borderId="24" xfId="0" applyNumberFormat="1" applyFill="1" applyBorder="1"/>
    <xf numFmtId="14" fontId="0" fillId="11" borderId="0" xfId="0" applyNumberFormat="1" applyFill="1" applyBorder="1"/>
    <xf numFmtId="14" fontId="0" fillId="13" borderId="24" xfId="0" applyNumberFormat="1" applyFill="1" applyBorder="1"/>
    <xf numFmtId="14" fontId="0" fillId="13" borderId="0" xfId="0" applyNumberFormat="1" applyFill="1" applyBorder="1"/>
    <xf numFmtId="14" fontId="0" fillId="12" borderId="26" xfId="0" applyNumberFormat="1" applyFill="1" applyBorder="1"/>
    <xf numFmtId="14" fontId="0" fillId="12" borderId="12" xfId="0" applyNumberFormat="1" applyFill="1" applyBorder="1"/>
    <xf numFmtId="0" fontId="0" fillId="0" borderId="0"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6" fillId="4" borderId="2" xfId="0" applyFont="1" applyFill="1" applyBorder="1" applyAlignment="1">
      <alignment horizontal="center"/>
    </xf>
    <xf numFmtId="0" fontId="0" fillId="0" borderId="4" xfId="0"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5" fillId="0" borderId="0" xfId="0" applyFont="1" applyAlignment="1">
      <alignment horizontal="left"/>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2"/>
  <sheetViews>
    <sheetView tabSelected="1" topLeftCell="O3" zoomScale="102" zoomScaleNormal="102" workbookViewId="0">
      <pane ySplit="1092" topLeftCell="A5" activePane="bottomLeft"/>
      <selection activeCell="V97" sqref="V96:V97"/>
      <selection pane="bottomLeft" activeCell="AC29" sqref="AC29"/>
    </sheetView>
  </sheetViews>
  <sheetFormatPr baseColWidth="10" defaultRowHeight="13.2" x14ac:dyDescent="0.25"/>
  <cols>
    <col min="1" max="1" width="7" customWidth="1"/>
    <col min="2" max="2" width="15" customWidth="1"/>
    <col min="3" max="3" width="8.5546875" style="3" customWidth="1"/>
    <col min="4" max="4" width="10.44140625" style="1" customWidth="1"/>
    <col min="5" max="5" width="11.44140625" style="5"/>
    <col min="6" max="6" width="7.5546875" style="3" customWidth="1"/>
    <col min="8" max="8" width="5.21875" style="3" customWidth="1"/>
    <col min="9" max="9" width="11.44140625" style="3"/>
    <col min="10" max="10" width="7.44140625" style="5" customWidth="1"/>
    <col min="11" max="11" width="8" style="4" customWidth="1"/>
    <col min="12" max="13" width="8" customWidth="1"/>
    <col min="14" max="14" width="5.5546875" customWidth="1"/>
    <col min="15" max="15" width="7.88671875" customWidth="1"/>
    <col min="16" max="16" width="2.44140625" customWidth="1"/>
    <col min="17" max="21" width="7.33203125" customWidth="1"/>
    <col min="22" max="22" width="2" customWidth="1"/>
    <col min="23" max="25" width="5.5546875" customWidth="1"/>
    <col min="26" max="26" width="3.88671875" customWidth="1"/>
    <col min="28" max="28" width="2.109375" customWidth="1"/>
    <col min="29" max="29" width="21.88671875" customWidth="1"/>
    <col min="30" max="30" width="15.109375" customWidth="1"/>
    <col min="31" max="31" width="1.5546875" customWidth="1"/>
    <col min="32" max="32" width="3.88671875" customWidth="1"/>
    <col min="35" max="35" width="16.5546875" customWidth="1"/>
  </cols>
  <sheetData>
    <row r="1" spans="1:53" ht="18" thickBot="1" x14ac:dyDescent="0.35">
      <c r="B1" s="9" t="s">
        <v>42</v>
      </c>
      <c r="C1" s="7"/>
      <c r="E1" s="1"/>
      <c r="G1" s="127" t="s">
        <v>116</v>
      </c>
      <c r="H1" s="128"/>
      <c r="I1" s="8">
        <v>44848</v>
      </c>
      <c r="K1" s="6"/>
      <c r="AA1" s="129" t="s">
        <v>76</v>
      </c>
      <c r="AB1" s="130"/>
      <c r="AC1" s="130"/>
      <c r="AD1" s="131"/>
    </row>
    <row r="2" spans="1:53" ht="13.8" thickBot="1" x14ac:dyDescent="0.3"/>
    <row r="3" spans="1:53" s="2" customFormat="1" ht="13.8" thickBot="1" x14ac:dyDescent="0.3">
      <c r="A3" s="14" t="s">
        <v>130</v>
      </c>
      <c r="B3" s="14" t="s">
        <v>0</v>
      </c>
      <c r="C3" s="15" t="s">
        <v>1</v>
      </c>
      <c r="D3" s="16" t="s">
        <v>2</v>
      </c>
      <c r="E3" s="17" t="s">
        <v>3</v>
      </c>
      <c r="F3" s="15" t="s">
        <v>4</v>
      </c>
      <c r="G3" s="18" t="s">
        <v>5</v>
      </c>
      <c r="H3" s="15" t="s">
        <v>41</v>
      </c>
      <c r="I3" s="15" t="s">
        <v>40</v>
      </c>
      <c r="J3" s="19" t="s">
        <v>93</v>
      </c>
      <c r="K3" s="19" t="s">
        <v>94</v>
      </c>
      <c r="L3" s="19" t="s">
        <v>77</v>
      </c>
      <c r="M3" s="20" t="s">
        <v>90</v>
      </c>
      <c r="N3" s="20" t="s">
        <v>91</v>
      </c>
      <c r="O3" s="21" t="s">
        <v>92</v>
      </c>
      <c r="P3"/>
      <c r="Q3" s="22" t="s">
        <v>117</v>
      </c>
      <c r="R3" s="22" t="s">
        <v>118</v>
      </c>
      <c r="S3" s="22" t="s">
        <v>119</v>
      </c>
      <c r="T3" s="22" t="s">
        <v>120</v>
      </c>
      <c r="U3" s="22" t="s">
        <v>121</v>
      </c>
      <c r="V3"/>
      <c r="W3" s="22" t="s">
        <v>127</v>
      </c>
      <c r="Y3"/>
      <c r="AA3" s="10" t="s">
        <v>97</v>
      </c>
      <c r="AG3"/>
      <c r="AH3"/>
      <c r="AI3"/>
    </row>
    <row r="4" spans="1:53" x14ac:dyDescent="0.25">
      <c r="A4" s="46">
        <f ca="1">RANK(W4,$W$4:$W$31,1)</f>
        <v>22</v>
      </c>
      <c r="B4" s="76" t="s">
        <v>8</v>
      </c>
      <c r="C4" s="77" t="s">
        <v>6</v>
      </c>
      <c r="D4" s="112">
        <v>29728</v>
      </c>
      <c r="E4" s="113">
        <v>38108</v>
      </c>
      <c r="F4" s="78">
        <v>1</v>
      </c>
      <c r="G4" s="79">
        <v>28175</v>
      </c>
      <c r="H4" s="80">
        <v>0</v>
      </c>
      <c r="I4" s="81">
        <v>1</v>
      </c>
      <c r="J4" s="82">
        <v>1</v>
      </c>
      <c r="K4" s="83"/>
      <c r="L4" s="84"/>
      <c r="M4" s="85">
        <f t="shared" ref="M4:M31" si="0">($I$1-D4)/365.25</f>
        <v>41.396303901437371</v>
      </c>
      <c r="N4" s="86">
        <f t="shared" ref="N4:N31" si="1">($I$1-E4)/365.25</f>
        <v>18.453114305270361</v>
      </c>
      <c r="O4" s="87">
        <f t="shared" ref="O4:O31" si="2">(G4*12/I4)/(IF(YEAR(E4)=$E$1,13-MONTH(E4),12))</f>
        <v>28175</v>
      </c>
      <c r="P4" s="47"/>
      <c r="Q4" s="47">
        <f>RANK(M4,$M$4:$M$31,$C$76)</f>
        <v>16</v>
      </c>
      <c r="R4" s="47">
        <f>RANK(N4,$N$4:$N$31,$C$77)</f>
        <v>19</v>
      </c>
      <c r="S4" s="47">
        <f t="shared" ref="S4:S31" si="3">RANK(H4,$H$4:$H$31,$C$78)</f>
        <v>17</v>
      </c>
      <c r="T4" s="47">
        <f>RANK(J4,$J$4:$J$31,$C$79)</f>
        <v>11</v>
      </c>
      <c r="U4" s="47">
        <f t="shared" ref="U4:U31" si="4">RANK(O4,$O$4:$O$31,$C$80)</f>
        <v>15</v>
      </c>
      <c r="V4" s="47"/>
      <c r="W4" s="47">
        <f ca="1">Q4*$D$76+R4*$D$77+S4*$D$78+T4*$D$79+U4*$D$80+RAND()/100</f>
        <v>29.502309164467803</v>
      </c>
      <c r="Y4" s="13"/>
      <c r="Z4" s="13"/>
      <c r="AA4" s="10" t="s">
        <v>98</v>
      </c>
      <c r="AB4" s="2"/>
      <c r="AC4" s="2"/>
      <c r="AD4" s="2"/>
      <c r="AE4" s="2"/>
      <c r="AF4" s="2"/>
      <c r="AZ4" s="13"/>
      <c r="BA4" s="13"/>
    </row>
    <row r="5" spans="1:53" x14ac:dyDescent="0.25">
      <c r="A5" s="46">
        <f t="shared" ref="A5:A31" ca="1" si="5">RANK(W5,$W$4:$W$31,1)</f>
        <v>3</v>
      </c>
      <c r="B5" s="88" t="s">
        <v>15</v>
      </c>
      <c r="C5" s="89" t="s">
        <v>7</v>
      </c>
      <c r="D5" s="114">
        <v>31383</v>
      </c>
      <c r="E5" s="115">
        <v>41579</v>
      </c>
      <c r="F5" s="90">
        <v>1</v>
      </c>
      <c r="G5" s="91">
        <v>26961</v>
      </c>
      <c r="H5" s="92">
        <v>45</v>
      </c>
      <c r="I5" s="93">
        <v>1</v>
      </c>
      <c r="J5" s="62">
        <v>4</v>
      </c>
      <c r="K5" s="63"/>
      <c r="L5" s="71"/>
      <c r="M5" s="65">
        <f t="shared" si="0"/>
        <v>36.865160848733744</v>
      </c>
      <c r="N5" s="66">
        <f t="shared" si="1"/>
        <v>8.9500342231348391</v>
      </c>
      <c r="O5" s="67">
        <f t="shared" si="2"/>
        <v>26961</v>
      </c>
      <c r="P5" s="47"/>
      <c r="Q5" s="47">
        <f t="shared" ref="Q5:Q31" si="6">RANK(M5,$M$4:$M$31,$C$76)</f>
        <v>13</v>
      </c>
      <c r="R5" s="47">
        <f t="shared" ref="R5:R31" si="7">RANK(N5,$N$4:$N$31,$C$77)</f>
        <v>12</v>
      </c>
      <c r="S5" s="47">
        <f t="shared" si="3"/>
        <v>3</v>
      </c>
      <c r="T5" s="47">
        <f>RANK(J5,$J$4:$J$31,$C$79)</f>
        <v>1</v>
      </c>
      <c r="U5" s="47">
        <f t="shared" si="4"/>
        <v>5</v>
      </c>
      <c r="V5" s="47"/>
      <c r="W5" s="47">
        <f t="shared" ref="W4:W31" ca="1" si="8">Q5*$D$76+R5*$D$77+S5*$D$78+T5*$D$79+U5*$D$80+RAND()/100</f>
        <v>11.805836986204023</v>
      </c>
      <c r="Y5" s="13"/>
      <c r="Z5" s="13"/>
      <c r="AA5" s="11" t="s">
        <v>99</v>
      </c>
      <c r="AB5" s="2"/>
      <c r="AC5" s="2"/>
      <c r="AD5" s="2"/>
      <c r="AE5" s="2"/>
      <c r="AF5" s="2"/>
      <c r="AZ5" s="13"/>
      <c r="BA5" s="13"/>
    </row>
    <row r="6" spans="1:53" x14ac:dyDescent="0.25">
      <c r="A6" s="46">
        <f t="shared" ca="1" si="5"/>
        <v>9</v>
      </c>
      <c r="B6" s="88" t="s">
        <v>16</v>
      </c>
      <c r="C6" s="89" t="s">
        <v>7</v>
      </c>
      <c r="D6" s="114">
        <v>31726</v>
      </c>
      <c r="E6" s="115">
        <v>38657</v>
      </c>
      <c r="F6" s="90">
        <v>1</v>
      </c>
      <c r="G6" s="91">
        <v>26059</v>
      </c>
      <c r="H6" s="92">
        <v>0</v>
      </c>
      <c r="I6" s="93">
        <v>1</v>
      </c>
      <c r="J6" s="62">
        <v>2</v>
      </c>
      <c r="K6" s="63"/>
      <c r="L6" s="71"/>
      <c r="M6" s="65">
        <f t="shared" si="0"/>
        <v>35.926078028747433</v>
      </c>
      <c r="N6" s="66">
        <f t="shared" si="1"/>
        <v>16.950034223134839</v>
      </c>
      <c r="O6" s="67">
        <f t="shared" si="2"/>
        <v>26059</v>
      </c>
      <c r="P6" s="47"/>
      <c r="Q6" s="47">
        <f t="shared" si="6"/>
        <v>12</v>
      </c>
      <c r="R6" s="47">
        <f t="shared" si="7"/>
        <v>18</v>
      </c>
      <c r="S6" s="47">
        <f t="shared" si="3"/>
        <v>17</v>
      </c>
      <c r="T6" s="47">
        <f t="shared" ref="T4:T31" si="9">RANK(J6,$J$4:$J$31,$C$79)</f>
        <v>5</v>
      </c>
      <c r="U6" s="47">
        <f t="shared" si="4"/>
        <v>2</v>
      </c>
      <c r="V6" s="47"/>
      <c r="W6" s="47">
        <f t="shared" ca="1" si="8"/>
        <v>21.301123566491857</v>
      </c>
      <c r="Y6" s="13"/>
      <c r="Z6" s="13"/>
      <c r="AA6" s="11" t="s">
        <v>100</v>
      </c>
      <c r="AB6" s="2"/>
      <c r="AC6" s="2"/>
      <c r="AD6" s="2"/>
      <c r="AE6" s="2"/>
      <c r="AF6" s="2"/>
      <c r="AZ6" s="13"/>
      <c r="BA6" s="13"/>
    </row>
    <row r="7" spans="1:53" x14ac:dyDescent="0.25">
      <c r="A7" s="46">
        <f t="shared" ca="1" si="5"/>
        <v>24</v>
      </c>
      <c r="B7" s="88" t="s">
        <v>21</v>
      </c>
      <c r="C7" s="89" t="s">
        <v>7</v>
      </c>
      <c r="D7" s="114">
        <v>24612</v>
      </c>
      <c r="E7" s="115">
        <v>34669</v>
      </c>
      <c r="F7" s="90">
        <v>1</v>
      </c>
      <c r="G7" s="91">
        <v>27374</v>
      </c>
      <c r="H7" s="92">
        <v>10</v>
      </c>
      <c r="I7" s="93">
        <v>1</v>
      </c>
      <c r="J7" s="62">
        <v>0</v>
      </c>
      <c r="K7" s="63"/>
      <c r="L7" s="71"/>
      <c r="M7" s="65">
        <f t="shared" si="0"/>
        <v>55.403148528405204</v>
      </c>
      <c r="N7" s="66">
        <f t="shared" si="1"/>
        <v>27.868583162217661</v>
      </c>
      <c r="O7" s="67">
        <f t="shared" si="2"/>
        <v>27374</v>
      </c>
      <c r="P7" s="47"/>
      <c r="Q7" s="47">
        <f t="shared" si="6"/>
        <v>25</v>
      </c>
      <c r="R7" s="47">
        <f t="shared" si="7"/>
        <v>24</v>
      </c>
      <c r="S7" s="47">
        <f t="shared" si="3"/>
        <v>7</v>
      </c>
      <c r="T7" s="47">
        <f t="shared" si="9"/>
        <v>21</v>
      </c>
      <c r="U7" s="47">
        <f t="shared" si="4"/>
        <v>8</v>
      </c>
      <c r="V7" s="47"/>
      <c r="W7" s="47">
        <f t="shared" ca="1" si="8"/>
        <v>32.7038301712834</v>
      </c>
      <c r="Y7" s="13"/>
      <c r="Z7" s="13"/>
      <c r="AA7" s="11" t="s">
        <v>101</v>
      </c>
      <c r="AB7" s="2"/>
      <c r="AC7" s="2"/>
      <c r="AD7" s="2"/>
      <c r="AE7" s="2"/>
      <c r="AF7" s="2"/>
      <c r="AZ7" s="13"/>
      <c r="BA7" s="13"/>
    </row>
    <row r="8" spans="1:53" x14ac:dyDescent="0.25">
      <c r="A8" s="46">
        <f t="shared" ca="1" si="5"/>
        <v>25</v>
      </c>
      <c r="B8" s="88" t="s">
        <v>22</v>
      </c>
      <c r="C8" s="89" t="s">
        <v>7</v>
      </c>
      <c r="D8" s="114">
        <v>25536</v>
      </c>
      <c r="E8" s="115">
        <v>36039</v>
      </c>
      <c r="F8" s="90">
        <v>1</v>
      </c>
      <c r="G8" s="91">
        <v>27482</v>
      </c>
      <c r="H8" s="92">
        <v>0</v>
      </c>
      <c r="I8" s="93">
        <v>1</v>
      </c>
      <c r="J8" s="62">
        <v>0</v>
      </c>
      <c r="K8" s="63"/>
      <c r="L8" s="71"/>
      <c r="M8" s="65">
        <f t="shared" si="0"/>
        <v>52.873374401095141</v>
      </c>
      <c r="N8" s="66">
        <f t="shared" si="1"/>
        <v>24.11772758384668</v>
      </c>
      <c r="O8" s="67">
        <f t="shared" si="2"/>
        <v>27482</v>
      </c>
      <c r="P8" s="47"/>
      <c r="Q8" s="47">
        <f t="shared" si="6"/>
        <v>23</v>
      </c>
      <c r="R8" s="47">
        <f t="shared" si="7"/>
        <v>22</v>
      </c>
      <c r="S8" s="47">
        <f t="shared" si="3"/>
        <v>17</v>
      </c>
      <c r="T8" s="47">
        <f t="shared" si="9"/>
        <v>21</v>
      </c>
      <c r="U8" s="47">
        <f t="shared" si="4"/>
        <v>9</v>
      </c>
      <c r="V8" s="47"/>
      <c r="W8" s="47">
        <f t="shared" ca="1" si="8"/>
        <v>35.603342950598517</v>
      </c>
      <c r="Y8" s="13"/>
      <c r="Z8" s="13"/>
      <c r="AA8" s="11" t="s">
        <v>102</v>
      </c>
      <c r="AB8" s="2"/>
      <c r="AC8" s="2"/>
      <c r="AD8" s="2"/>
      <c r="AE8" s="2"/>
      <c r="AF8" s="2"/>
      <c r="AZ8" s="13"/>
      <c r="BA8" s="13"/>
    </row>
    <row r="9" spans="1:53" x14ac:dyDescent="0.25">
      <c r="A9" s="46">
        <f t="shared" ca="1" si="5"/>
        <v>17</v>
      </c>
      <c r="B9" s="88" t="s">
        <v>23</v>
      </c>
      <c r="C9" s="89" t="s">
        <v>6</v>
      </c>
      <c r="D9" s="114">
        <v>26287</v>
      </c>
      <c r="E9" s="115">
        <v>35186</v>
      </c>
      <c r="F9" s="90">
        <v>1</v>
      </c>
      <c r="G9" s="91">
        <v>27579</v>
      </c>
      <c r="H9" s="92">
        <v>20</v>
      </c>
      <c r="I9" s="93">
        <v>1</v>
      </c>
      <c r="J9" s="62">
        <v>1</v>
      </c>
      <c r="K9" s="63"/>
      <c r="L9" s="71"/>
      <c r="M9" s="65">
        <f t="shared" si="0"/>
        <v>50.817248459958932</v>
      </c>
      <c r="N9" s="66">
        <f t="shared" si="1"/>
        <v>26.453114305270361</v>
      </c>
      <c r="O9" s="67">
        <f t="shared" si="2"/>
        <v>27579</v>
      </c>
      <c r="P9" s="47"/>
      <c r="Q9" s="47">
        <f t="shared" si="6"/>
        <v>22</v>
      </c>
      <c r="R9" s="47">
        <f t="shared" si="7"/>
        <v>23</v>
      </c>
      <c r="S9" s="47">
        <f t="shared" si="3"/>
        <v>5</v>
      </c>
      <c r="T9" s="47">
        <f t="shared" si="9"/>
        <v>11</v>
      </c>
      <c r="U9" s="47">
        <f t="shared" si="4"/>
        <v>10</v>
      </c>
      <c r="V9" s="47"/>
      <c r="W9" s="47">
        <f t="shared" ca="1" si="8"/>
        <v>26.402355270463083</v>
      </c>
      <c r="Y9" s="13"/>
      <c r="Z9" s="13"/>
      <c r="AA9" s="11" t="s">
        <v>103</v>
      </c>
      <c r="AB9" s="2"/>
      <c r="AC9" s="2"/>
      <c r="AD9" s="2"/>
      <c r="AE9" s="2"/>
      <c r="AF9" s="2"/>
      <c r="AZ9" s="13"/>
      <c r="BA9" s="13"/>
    </row>
    <row r="10" spans="1:53" x14ac:dyDescent="0.25">
      <c r="A10" s="46">
        <f t="shared" ca="1" si="5"/>
        <v>21</v>
      </c>
      <c r="B10" s="88" t="s">
        <v>24</v>
      </c>
      <c r="C10" s="89" t="s">
        <v>6</v>
      </c>
      <c r="D10" s="114">
        <v>28459</v>
      </c>
      <c r="E10" s="115">
        <v>36892</v>
      </c>
      <c r="F10" s="90">
        <v>1</v>
      </c>
      <c r="G10" s="91">
        <v>24385</v>
      </c>
      <c r="H10" s="92">
        <v>90</v>
      </c>
      <c r="I10" s="93">
        <v>0.8</v>
      </c>
      <c r="J10" s="62">
        <v>1</v>
      </c>
      <c r="K10" s="63"/>
      <c r="L10" s="71"/>
      <c r="M10" s="65">
        <f t="shared" si="0"/>
        <v>44.870636550308006</v>
      </c>
      <c r="N10" s="66">
        <f t="shared" si="1"/>
        <v>21.782340862422998</v>
      </c>
      <c r="O10" s="67">
        <f t="shared" si="2"/>
        <v>30481.25</v>
      </c>
      <c r="P10" s="47"/>
      <c r="Q10" s="47">
        <f t="shared" si="6"/>
        <v>21</v>
      </c>
      <c r="R10" s="47">
        <f t="shared" si="7"/>
        <v>21</v>
      </c>
      <c r="S10" s="47">
        <f t="shared" si="3"/>
        <v>2</v>
      </c>
      <c r="T10" s="47">
        <f t="shared" si="9"/>
        <v>11</v>
      </c>
      <c r="U10" s="47">
        <f t="shared" si="4"/>
        <v>25</v>
      </c>
      <c r="V10" s="47"/>
      <c r="W10" s="47">
        <f t="shared" ca="1" si="8"/>
        <v>28.503895346494552</v>
      </c>
      <c r="Y10" s="13"/>
      <c r="Z10" s="13"/>
      <c r="AA10" s="11" t="s">
        <v>104</v>
      </c>
      <c r="AB10" s="2"/>
      <c r="AC10" s="2"/>
      <c r="AD10" s="2"/>
      <c r="AE10" s="2"/>
      <c r="AF10" s="2"/>
      <c r="AZ10" s="13"/>
      <c r="BA10" s="13"/>
    </row>
    <row r="11" spans="1:53" x14ac:dyDescent="0.25">
      <c r="A11" s="46">
        <f t="shared" ca="1" si="5"/>
        <v>13</v>
      </c>
      <c r="B11" s="88" t="s">
        <v>25</v>
      </c>
      <c r="C11" s="89" t="s">
        <v>7</v>
      </c>
      <c r="D11" s="114">
        <v>28567</v>
      </c>
      <c r="E11" s="115">
        <v>41061</v>
      </c>
      <c r="F11" s="90">
        <v>1</v>
      </c>
      <c r="G11" s="91">
        <v>28418</v>
      </c>
      <c r="H11" s="92">
        <v>2</v>
      </c>
      <c r="I11" s="93">
        <v>1</v>
      </c>
      <c r="J11" s="62">
        <v>2</v>
      </c>
      <c r="K11" s="63"/>
      <c r="L11" s="64" t="s">
        <v>78</v>
      </c>
      <c r="M11" s="65">
        <f t="shared" si="0"/>
        <v>44.57494866529774</v>
      </c>
      <c r="N11" s="66">
        <f t="shared" si="1"/>
        <v>10.368240930869268</v>
      </c>
      <c r="O11" s="67">
        <f t="shared" si="2"/>
        <v>28418</v>
      </c>
      <c r="P11" s="47"/>
      <c r="Q11" s="47">
        <f t="shared" si="6"/>
        <v>20</v>
      </c>
      <c r="R11" s="47">
        <f t="shared" si="7"/>
        <v>13</v>
      </c>
      <c r="S11" s="47">
        <f t="shared" si="3"/>
        <v>12</v>
      </c>
      <c r="T11" s="47">
        <f t="shared" si="9"/>
        <v>5</v>
      </c>
      <c r="U11" s="47">
        <f t="shared" si="4"/>
        <v>18</v>
      </c>
      <c r="V11" s="47"/>
      <c r="W11" s="47">
        <f t="shared" ca="1" si="8"/>
        <v>23.202025215176882</v>
      </c>
      <c r="Y11" s="13"/>
      <c r="Z11" s="13"/>
      <c r="AA11" s="11" t="s">
        <v>105</v>
      </c>
      <c r="AB11" s="2"/>
      <c r="AC11" s="2"/>
      <c r="AD11" s="2"/>
      <c r="AE11" s="2"/>
      <c r="AF11" s="2"/>
      <c r="AZ11" s="13"/>
      <c r="BA11" s="13"/>
    </row>
    <row r="12" spans="1:53" x14ac:dyDescent="0.25">
      <c r="A12" s="46">
        <f t="shared" ca="1" si="5"/>
        <v>10</v>
      </c>
      <c r="B12" s="88" t="s">
        <v>26</v>
      </c>
      <c r="C12" s="89" t="s">
        <v>7</v>
      </c>
      <c r="D12" s="114">
        <v>28687</v>
      </c>
      <c r="E12" s="115">
        <v>37561</v>
      </c>
      <c r="F12" s="90">
        <v>1</v>
      </c>
      <c r="G12" s="91">
        <v>28264</v>
      </c>
      <c r="H12" s="92">
        <v>16</v>
      </c>
      <c r="I12" s="93">
        <v>1</v>
      </c>
      <c r="J12" s="62">
        <v>3</v>
      </c>
      <c r="K12" s="63"/>
      <c r="L12" s="71"/>
      <c r="M12" s="65">
        <f t="shared" si="0"/>
        <v>44.246406570841891</v>
      </c>
      <c r="N12" s="66">
        <f t="shared" si="1"/>
        <v>19.950718685831621</v>
      </c>
      <c r="O12" s="67">
        <f t="shared" si="2"/>
        <v>28264</v>
      </c>
      <c r="P12" s="47"/>
      <c r="Q12" s="47">
        <f t="shared" si="6"/>
        <v>19</v>
      </c>
      <c r="R12" s="47">
        <f t="shared" si="7"/>
        <v>20</v>
      </c>
      <c r="S12" s="47">
        <f t="shared" si="3"/>
        <v>6</v>
      </c>
      <c r="T12" s="47">
        <f t="shared" si="9"/>
        <v>2</v>
      </c>
      <c r="U12" s="47">
        <f t="shared" si="4"/>
        <v>16</v>
      </c>
      <c r="V12" s="47"/>
      <c r="W12" s="47">
        <f t="shared" ca="1" si="8"/>
        <v>22.008007284491057</v>
      </c>
      <c r="Y12" s="13"/>
      <c r="Z12" s="13"/>
      <c r="AA12" s="11" t="s">
        <v>106</v>
      </c>
      <c r="AB12" s="2"/>
      <c r="AC12" s="2"/>
      <c r="AD12" s="2"/>
      <c r="AE12" s="2"/>
      <c r="AF12" s="2"/>
      <c r="AG12" s="1"/>
      <c r="AH12" s="1"/>
      <c r="AZ12" s="13"/>
      <c r="BA12" s="13"/>
    </row>
    <row r="13" spans="1:53" x14ac:dyDescent="0.25">
      <c r="A13" s="46">
        <f t="shared" ca="1" si="5"/>
        <v>7</v>
      </c>
      <c r="B13" s="88" t="s">
        <v>34</v>
      </c>
      <c r="C13" s="89" t="s">
        <v>6</v>
      </c>
      <c r="D13" s="114">
        <v>33158</v>
      </c>
      <c r="E13" s="115">
        <v>41000</v>
      </c>
      <c r="F13" s="90">
        <v>1</v>
      </c>
      <c r="G13" s="91">
        <v>27082</v>
      </c>
      <c r="H13" s="92">
        <v>5</v>
      </c>
      <c r="I13" s="93">
        <v>1</v>
      </c>
      <c r="J13" s="62">
        <v>1</v>
      </c>
      <c r="K13" s="63"/>
      <c r="L13" s="64" t="s">
        <v>79</v>
      </c>
      <c r="M13" s="65">
        <f t="shared" si="0"/>
        <v>32.005475701574262</v>
      </c>
      <c r="N13" s="66">
        <f t="shared" si="1"/>
        <v>10.535249828884325</v>
      </c>
      <c r="O13" s="67">
        <f t="shared" si="2"/>
        <v>27082</v>
      </c>
      <c r="P13" s="47"/>
      <c r="Q13" s="47">
        <f t="shared" si="6"/>
        <v>11</v>
      </c>
      <c r="R13" s="47">
        <f t="shared" si="7"/>
        <v>14</v>
      </c>
      <c r="S13" s="47">
        <f t="shared" si="3"/>
        <v>9</v>
      </c>
      <c r="T13" s="47">
        <f t="shared" si="9"/>
        <v>11</v>
      </c>
      <c r="U13" s="47">
        <f t="shared" si="4"/>
        <v>6</v>
      </c>
      <c r="V13" s="47"/>
      <c r="W13" s="47">
        <f t="shared" ca="1" si="8"/>
        <v>20.105077574837484</v>
      </c>
      <c r="Y13" s="13"/>
      <c r="Z13" s="13"/>
      <c r="AA13" s="10"/>
      <c r="AB13" s="2"/>
      <c r="AC13" s="2"/>
      <c r="AD13" s="2"/>
      <c r="AE13" s="2"/>
      <c r="AF13" s="2"/>
      <c r="AG13" s="1"/>
      <c r="AH13" s="1"/>
      <c r="AZ13" s="13"/>
      <c r="BA13" s="13"/>
    </row>
    <row r="14" spans="1:53" x14ac:dyDescent="0.25">
      <c r="A14" s="46">
        <f t="shared" ca="1" si="5"/>
        <v>1</v>
      </c>
      <c r="B14" s="88" t="s">
        <v>35</v>
      </c>
      <c r="C14" s="89" t="s">
        <v>6</v>
      </c>
      <c r="D14" s="114">
        <v>33454</v>
      </c>
      <c r="E14" s="115">
        <v>43101</v>
      </c>
      <c r="F14" s="90">
        <v>1</v>
      </c>
      <c r="G14" s="91">
        <v>25951</v>
      </c>
      <c r="H14" s="92">
        <v>10</v>
      </c>
      <c r="I14" s="93">
        <v>1</v>
      </c>
      <c r="J14" s="62">
        <v>3</v>
      </c>
      <c r="K14" s="63" t="s">
        <v>96</v>
      </c>
      <c r="L14" s="71"/>
      <c r="M14" s="65">
        <f t="shared" si="0"/>
        <v>31.195071868583163</v>
      </c>
      <c r="N14" s="66">
        <f t="shared" si="1"/>
        <v>4.7830253251197812</v>
      </c>
      <c r="O14" s="67">
        <f t="shared" si="2"/>
        <v>25951</v>
      </c>
      <c r="P14" s="47"/>
      <c r="Q14" s="47">
        <f t="shared" si="6"/>
        <v>9</v>
      </c>
      <c r="R14" s="47">
        <f t="shared" si="7"/>
        <v>5</v>
      </c>
      <c r="S14" s="47">
        <f t="shared" si="3"/>
        <v>7</v>
      </c>
      <c r="T14" s="47">
        <f t="shared" si="9"/>
        <v>2</v>
      </c>
      <c r="U14" s="47">
        <f t="shared" si="4"/>
        <v>1</v>
      </c>
      <c r="V14" s="47"/>
      <c r="W14" s="47">
        <f t="shared" ca="1" si="8"/>
        <v>8.4019431111273963</v>
      </c>
      <c r="Y14" s="13"/>
      <c r="Z14" s="13"/>
      <c r="AA14" s="10"/>
      <c r="AB14" s="2"/>
      <c r="AC14" s="2"/>
      <c r="AD14" s="2"/>
      <c r="AE14" s="2"/>
      <c r="AF14" s="2"/>
      <c r="AG14" s="1"/>
      <c r="AH14" s="1"/>
      <c r="AZ14" s="13"/>
      <c r="BA14" s="13"/>
    </row>
    <row r="15" spans="1:53" x14ac:dyDescent="0.25">
      <c r="A15" s="46">
        <f t="shared" ca="1" si="5"/>
        <v>12</v>
      </c>
      <c r="B15" s="88" t="s">
        <v>36</v>
      </c>
      <c r="C15" s="89" t="s">
        <v>6</v>
      </c>
      <c r="D15" s="114">
        <v>33855</v>
      </c>
      <c r="E15" s="115">
        <v>42583</v>
      </c>
      <c r="F15" s="90">
        <v>1</v>
      </c>
      <c r="G15" s="91">
        <v>28732</v>
      </c>
      <c r="H15" s="92">
        <v>0</v>
      </c>
      <c r="I15" s="93">
        <v>1</v>
      </c>
      <c r="J15" s="62">
        <v>1</v>
      </c>
      <c r="K15" s="63"/>
      <c r="L15" s="71"/>
      <c r="M15" s="65">
        <f t="shared" si="0"/>
        <v>30.097193702943191</v>
      </c>
      <c r="N15" s="66">
        <f t="shared" si="1"/>
        <v>6.2012320328542092</v>
      </c>
      <c r="O15" s="67">
        <f t="shared" si="2"/>
        <v>28732</v>
      </c>
      <c r="P15" s="47"/>
      <c r="Q15" s="47">
        <f t="shared" si="6"/>
        <v>6</v>
      </c>
      <c r="R15" s="47">
        <f t="shared" si="7"/>
        <v>7</v>
      </c>
      <c r="S15" s="47">
        <f t="shared" si="3"/>
        <v>17</v>
      </c>
      <c r="T15" s="47">
        <f t="shared" si="9"/>
        <v>11</v>
      </c>
      <c r="U15" s="47">
        <f t="shared" si="4"/>
        <v>20</v>
      </c>
      <c r="V15" s="47"/>
      <c r="W15" s="47">
        <f t="shared" ca="1" si="8"/>
        <v>23.004677861092237</v>
      </c>
      <c r="Y15" s="13"/>
      <c r="Z15" s="13"/>
      <c r="AA15" s="12" t="s">
        <v>107</v>
      </c>
      <c r="AB15" s="2"/>
      <c r="AC15" s="2"/>
      <c r="AD15" s="2"/>
      <c r="AE15" s="2"/>
      <c r="AF15" s="2"/>
      <c r="AG15" s="1"/>
      <c r="AH15" s="1"/>
      <c r="AZ15" s="13"/>
      <c r="BA15" s="13"/>
    </row>
    <row r="16" spans="1:53" x14ac:dyDescent="0.25">
      <c r="A16" s="46">
        <f t="shared" ca="1" si="5"/>
        <v>6</v>
      </c>
      <c r="B16" s="88" t="s">
        <v>37</v>
      </c>
      <c r="C16" s="89" t="s">
        <v>7</v>
      </c>
      <c r="D16" s="114">
        <v>34502</v>
      </c>
      <c r="E16" s="115">
        <v>42156</v>
      </c>
      <c r="F16" s="90">
        <v>1</v>
      </c>
      <c r="G16" s="91">
        <v>27082</v>
      </c>
      <c r="H16" s="92">
        <v>0</v>
      </c>
      <c r="I16" s="93">
        <v>1</v>
      </c>
      <c r="J16" s="62">
        <v>1</v>
      </c>
      <c r="K16" s="63"/>
      <c r="L16" s="71"/>
      <c r="M16" s="65">
        <f t="shared" si="0"/>
        <v>28.325804243668721</v>
      </c>
      <c r="N16" s="66">
        <f t="shared" si="1"/>
        <v>7.3702943189596164</v>
      </c>
      <c r="O16" s="67">
        <f t="shared" si="2"/>
        <v>27082</v>
      </c>
      <c r="P16" s="47"/>
      <c r="Q16" s="47">
        <f t="shared" si="6"/>
        <v>4</v>
      </c>
      <c r="R16" s="47">
        <f t="shared" si="7"/>
        <v>10</v>
      </c>
      <c r="S16" s="47">
        <f t="shared" si="3"/>
        <v>17</v>
      </c>
      <c r="T16" s="47">
        <f t="shared" si="9"/>
        <v>11</v>
      </c>
      <c r="U16" s="47">
        <f t="shared" si="4"/>
        <v>6</v>
      </c>
      <c r="V16" s="47"/>
      <c r="W16" s="47">
        <f t="shared" ca="1" si="8"/>
        <v>19.90775660087764</v>
      </c>
      <c r="Y16" s="13"/>
      <c r="Z16" s="13"/>
      <c r="AA16" s="10"/>
      <c r="AB16" s="2"/>
      <c r="AC16" s="2"/>
      <c r="AD16" s="2"/>
      <c r="AE16" s="2"/>
      <c r="AF16" s="2"/>
      <c r="AG16" s="1"/>
      <c r="AH16" s="1"/>
      <c r="AZ16" s="13"/>
      <c r="BA16" s="13"/>
    </row>
    <row r="17" spans="1:53" x14ac:dyDescent="0.25">
      <c r="A17" s="46">
        <f t="shared" ca="1" si="5"/>
        <v>11</v>
      </c>
      <c r="B17" s="88" t="s">
        <v>38</v>
      </c>
      <c r="C17" s="89" t="s">
        <v>6</v>
      </c>
      <c r="D17" s="114">
        <v>34698</v>
      </c>
      <c r="E17" s="115">
        <v>42156</v>
      </c>
      <c r="F17" s="90">
        <v>1</v>
      </c>
      <c r="G17" s="91">
        <v>26252</v>
      </c>
      <c r="H17" s="92">
        <v>2</v>
      </c>
      <c r="I17" s="93">
        <v>1</v>
      </c>
      <c r="J17" s="62">
        <v>0</v>
      </c>
      <c r="K17" s="63"/>
      <c r="L17" s="71"/>
      <c r="M17" s="65">
        <f t="shared" si="0"/>
        <v>27.789185489390828</v>
      </c>
      <c r="N17" s="66">
        <f t="shared" si="1"/>
        <v>7.3702943189596164</v>
      </c>
      <c r="O17" s="67">
        <f t="shared" si="2"/>
        <v>26252</v>
      </c>
      <c r="P17" s="47"/>
      <c r="Q17" s="47">
        <f t="shared" si="6"/>
        <v>3</v>
      </c>
      <c r="R17" s="47">
        <f t="shared" si="7"/>
        <v>10</v>
      </c>
      <c r="S17" s="47">
        <f t="shared" si="3"/>
        <v>12</v>
      </c>
      <c r="T17" s="47">
        <f t="shared" si="9"/>
        <v>21</v>
      </c>
      <c r="U17" s="47">
        <f t="shared" si="4"/>
        <v>4</v>
      </c>
      <c r="V17" s="47"/>
      <c r="W17" s="47">
        <f t="shared" ca="1" si="8"/>
        <v>22.109399969393536</v>
      </c>
      <c r="Y17" s="13"/>
      <c r="Z17" s="13"/>
      <c r="AA17" s="11" t="s">
        <v>108</v>
      </c>
      <c r="AB17" s="2"/>
      <c r="AC17" s="2"/>
      <c r="AD17" s="2"/>
      <c r="AE17" s="2"/>
      <c r="AF17" s="2"/>
      <c r="AG17" s="1"/>
      <c r="AH17" s="1"/>
      <c r="AZ17" s="13"/>
      <c r="BA17" s="13"/>
    </row>
    <row r="18" spans="1:53" x14ac:dyDescent="0.25">
      <c r="A18" s="46">
        <f t="shared" ca="1" si="5"/>
        <v>8</v>
      </c>
      <c r="B18" s="88" t="s">
        <v>39</v>
      </c>
      <c r="C18" s="89" t="s">
        <v>7</v>
      </c>
      <c r="D18" s="114">
        <v>36065</v>
      </c>
      <c r="E18" s="115">
        <v>43282</v>
      </c>
      <c r="F18" s="90">
        <v>1</v>
      </c>
      <c r="G18" s="91">
        <v>26059</v>
      </c>
      <c r="H18" s="92">
        <v>0</v>
      </c>
      <c r="I18" s="93">
        <v>1</v>
      </c>
      <c r="J18" s="62">
        <v>0</v>
      </c>
      <c r="K18" s="63"/>
      <c r="L18" s="64" t="s">
        <v>80</v>
      </c>
      <c r="M18" s="65">
        <f t="shared" si="0"/>
        <v>24.046543463381244</v>
      </c>
      <c r="N18" s="66">
        <f t="shared" si="1"/>
        <v>4.2874743326488707</v>
      </c>
      <c r="O18" s="67">
        <f t="shared" si="2"/>
        <v>26059</v>
      </c>
      <c r="P18" s="47"/>
      <c r="Q18" s="47">
        <f t="shared" si="6"/>
        <v>2</v>
      </c>
      <c r="R18" s="47">
        <f t="shared" si="7"/>
        <v>4</v>
      </c>
      <c r="S18" s="47">
        <f t="shared" si="3"/>
        <v>17</v>
      </c>
      <c r="T18" s="47">
        <f t="shared" si="9"/>
        <v>21</v>
      </c>
      <c r="U18" s="47">
        <f t="shared" si="4"/>
        <v>2</v>
      </c>
      <c r="V18" s="47"/>
      <c r="W18" s="47">
        <f t="shared" ca="1" si="8"/>
        <v>20.307627316618884</v>
      </c>
      <c r="Y18" s="13"/>
      <c r="Z18" s="13"/>
      <c r="AA18" s="11" t="s">
        <v>109</v>
      </c>
      <c r="AB18" s="2"/>
      <c r="AC18" s="2"/>
      <c r="AD18" s="2"/>
      <c r="AE18" s="2"/>
      <c r="AF18" s="2"/>
      <c r="AG18" s="1"/>
      <c r="AH18" s="1"/>
      <c r="AZ18" s="13"/>
      <c r="BA18" s="13"/>
    </row>
    <row r="19" spans="1:53" x14ac:dyDescent="0.25">
      <c r="A19" s="46">
        <f t="shared" ca="1" si="5"/>
        <v>14</v>
      </c>
      <c r="B19" s="88" t="s">
        <v>45</v>
      </c>
      <c r="C19" s="89" t="s">
        <v>6</v>
      </c>
      <c r="D19" s="114">
        <v>29704</v>
      </c>
      <c r="E19" s="115">
        <v>42491</v>
      </c>
      <c r="F19" s="90">
        <v>1</v>
      </c>
      <c r="G19" s="91">
        <v>23826</v>
      </c>
      <c r="H19" s="89">
        <v>0</v>
      </c>
      <c r="I19" s="93">
        <v>0.8</v>
      </c>
      <c r="J19" s="62">
        <v>2</v>
      </c>
      <c r="K19" s="63"/>
      <c r="L19" s="71"/>
      <c r="M19" s="65">
        <f t="shared" si="0"/>
        <v>41.46201232032854</v>
      </c>
      <c r="N19" s="66">
        <f t="shared" si="1"/>
        <v>6.453114305270363</v>
      </c>
      <c r="O19" s="67">
        <f t="shared" si="2"/>
        <v>29782.5</v>
      </c>
      <c r="P19" s="47"/>
      <c r="Q19" s="47">
        <f t="shared" si="6"/>
        <v>17</v>
      </c>
      <c r="R19" s="47">
        <f t="shared" si="7"/>
        <v>9</v>
      </c>
      <c r="S19" s="47">
        <f t="shared" si="3"/>
        <v>17</v>
      </c>
      <c r="T19" s="47">
        <f t="shared" si="9"/>
        <v>5</v>
      </c>
      <c r="U19" s="47">
        <f t="shared" si="4"/>
        <v>24</v>
      </c>
      <c r="V19" s="47"/>
      <c r="W19" s="47">
        <f t="shared" ca="1" si="8"/>
        <v>24.409045144603045</v>
      </c>
      <c r="Y19" s="13"/>
      <c r="Z19" s="13"/>
      <c r="AA19" s="10"/>
      <c r="AB19" s="2"/>
      <c r="AC19" s="2"/>
      <c r="AD19" s="2"/>
      <c r="AE19" s="2"/>
      <c r="AF19" s="2"/>
      <c r="AG19" s="1"/>
      <c r="AH19" s="1"/>
      <c r="AZ19" s="13"/>
      <c r="BA19" s="13"/>
    </row>
    <row r="20" spans="1:53" x14ac:dyDescent="0.25">
      <c r="A20" s="46">
        <f t="shared" ca="1" si="5"/>
        <v>16</v>
      </c>
      <c r="B20" s="88" t="s">
        <v>46</v>
      </c>
      <c r="C20" s="89" t="s">
        <v>6</v>
      </c>
      <c r="D20" s="114">
        <v>30563</v>
      </c>
      <c r="E20" s="115">
        <v>43435</v>
      </c>
      <c r="F20" s="90">
        <v>1</v>
      </c>
      <c r="G20" s="91">
        <v>27903</v>
      </c>
      <c r="H20" s="89">
        <v>0</v>
      </c>
      <c r="I20" s="93">
        <v>1</v>
      </c>
      <c r="J20" s="62">
        <v>0</v>
      </c>
      <c r="K20" s="63"/>
      <c r="L20" s="71"/>
      <c r="M20" s="65">
        <f t="shared" si="0"/>
        <v>39.110198494182065</v>
      </c>
      <c r="N20" s="66">
        <f t="shared" si="1"/>
        <v>3.868583162217659</v>
      </c>
      <c r="O20" s="67">
        <f t="shared" si="2"/>
        <v>27903</v>
      </c>
      <c r="P20" s="47"/>
      <c r="Q20" s="47">
        <f t="shared" si="6"/>
        <v>15</v>
      </c>
      <c r="R20" s="47">
        <f t="shared" si="7"/>
        <v>3</v>
      </c>
      <c r="S20" s="47">
        <f t="shared" si="3"/>
        <v>17</v>
      </c>
      <c r="T20" s="47">
        <f t="shared" si="9"/>
        <v>21</v>
      </c>
      <c r="U20" s="47">
        <f t="shared" si="4"/>
        <v>13</v>
      </c>
      <c r="V20" s="47"/>
      <c r="W20" s="47">
        <f t="shared" ca="1" si="8"/>
        <v>25.707578239702766</v>
      </c>
      <c r="Y20" s="13"/>
      <c r="Z20" s="13"/>
      <c r="AA20" s="10"/>
      <c r="AB20" s="2"/>
      <c r="AC20" s="2"/>
      <c r="AD20" s="2"/>
      <c r="AE20" s="2"/>
      <c r="AF20" s="2"/>
      <c r="AG20" s="1"/>
      <c r="AH20" s="1"/>
      <c r="AZ20" s="13"/>
      <c r="BA20" s="13"/>
    </row>
    <row r="21" spans="1:53" x14ac:dyDescent="0.25">
      <c r="A21" s="46">
        <f t="shared" ca="1" si="5"/>
        <v>2</v>
      </c>
      <c r="B21" s="88" t="s">
        <v>47</v>
      </c>
      <c r="C21" s="89" t="s">
        <v>6</v>
      </c>
      <c r="D21" s="114">
        <v>36173</v>
      </c>
      <c r="E21" s="115">
        <v>43617</v>
      </c>
      <c r="F21" s="90">
        <v>1</v>
      </c>
      <c r="G21" s="91">
        <v>27854</v>
      </c>
      <c r="H21" s="89">
        <v>26</v>
      </c>
      <c r="I21" s="93">
        <v>1</v>
      </c>
      <c r="J21" s="62">
        <v>1</v>
      </c>
      <c r="K21" s="63"/>
      <c r="L21" s="71"/>
      <c r="M21" s="65">
        <f t="shared" si="0"/>
        <v>23.750855578370977</v>
      </c>
      <c r="N21" s="66">
        <f t="shared" si="1"/>
        <v>3.3702943189596168</v>
      </c>
      <c r="O21" s="67">
        <f t="shared" si="2"/>
        <v>27854</v>
      </c>
      <c r="P21" s="47"/>
      <c r="Q21" s="47">
        <f t="shared" si="6"/>
        <v>1</v>
      </c>
      <c r="R21" s="47">
        <f t="shared" si="7"/>
        <v>1</v>
      </c>
      <c r="S21" s="47">
        <f t="shared" si="3"/>
        <v>4</v>
      </c>
      <c r="T21" s="47">
        <f t="shared" si="9"/>
        <v>11</v>
      </c>
      <c r="U21" s="47">
        <f t="shared" si="4"/>
        <v>12</v>
      </c>
      <c r="V21" s="47"/>
      <c r="W21" s="47">
        <f t="shared" ca="1" si="8"/>
        <v>11.406720213349056</v>
      </c>
      <c r="Y21" s="13"/>
      <c r="Z21" s="13"/>
      <c r="AA21" s="12" t="s">
        <v>110</v>
      </c>
      <c r="AB21" s="2"/>
      <c r="AC21" s="2"/>
      <c r="AD21" s="2"/>
      <c r="AE21" s="2"/>
      <c r="AF21" s="2"/>
      <c r="AG21" s="1"/>
      <c r="AH21" s="1"/>
      <c r="AZ21" s="13"/>
      <c r="BA21" s="13"/>
    </row>
    <row r="22" spans="1:53" x14ac:dyDescent="0.25">
      <c r="A22" s="46">
        <f t="shared" ca="1" si="5"/>
        <v>20</v>
      </c>
      <c r="B22" s="88" t="s">
        <v>50</v>
      </c>
      <c r="C22" s="89" t="s">
        <v>6</v>
      </c>
      <c r="D22" s="114">
        <v>30981</v>
      </c>
      <c r="E22" s="115">
        <v>39661</v>
      </c>
      <c r="F22" s="90">
        <v>1</v>
      </c>
      <c r="G22" s="91">
        <v>27680</v>
      </c>
      <c r="H22" s="89">
        <v>0</v>
      </c>
      <c r="I22" s="93">
        <v>1</v>
      </c>
      <c r="J22" s="62">
        <v>1</v>
      </c>
      <c r="K22" s="63"/>
      <c r="L22" s="71"/>
      <c r="M22" s="65">
        <f t="shared" si="0"/>
        <v>37.965776865160848</v>
      </c>
      <c r="N22" s="66">
        <f t="shared" si="1"/>
        <v>14.201232032854209</v>
      </c>
      <c r="O22" s="67">
        <f t="shared" si="2"/>
        <v>27680</v>
      </c>
      <c r="P22" s="47"/>
      <c r="Q22" s="47">
        <f t="shared" si="6"/>
        <v>14</v>
      </c>
      <c r="R22" s="47">
        <f t="shared" si="7"/>
        <v>17</v>
      </c>
      <c r="S22" s="47">
        <f t="shared" si="3"/>
        <v>17</v>
      </c>
      <c r="T22" s="47">
        <f t="shared" si="9"/>
        <v>11</v>
      </c>
      <c r="U22" s="47">
        <f t="shared" si="4"/>
        <v>11</v>
      </c>
      <c r="V22" s="47"/>
      <c r="W22" s="47">
        <f t="shared" ca="1" si="8"/>
        <v>26.906799912143782</v>
      </c>
      <c r="Y22" s="13"/>
      <c r="Z22" s="13"/>
      <c r="AA22" s="10"/>
      <c r="AB22" s="2"/>
      <c r="AC22" s="2"/>
      <c r="AD22" s="2"/>
      <c r="AE22" s="2"/>
      <c r="AF22" s="2"/>
      <c r="AG22" s="1"/>
      <c r="AH22" s="1"/>
      <c r="AZ22" s="13"/>
      <c r="BA22" s="13"/>
    </row>
    <row r="23" spans="1:53" x14ac:dyDescent="0.25">
      <c r="A23" s="46">
        <f t="shared" ca="1" si="5"/>
        <v>19</v>
      </c>
      <c r="B23" s="88" t="s">
        <v>52</v>
      </c>
      <c r="C23" s="89" t="s">
        <v>6</v>
      </c>
      <c r="D23" s="114">
        <v>33776</v>
      </c>
      <c r="E23" s="115">
        <v>42887</v>
      </c>
      <c r="F23" s="90">
        <v>1</v>
      </c>
      <c r="G23" s="91">
        <v>29109</v>
      </c>
      <c r="H23" s="89">
        <v>1</v>
      </c>
      <c r="I23" s="93">
        <v>1</v>
      </c>
      <c r="J23" s="62">
        <v>0</v>
      </c>
      <c r="K23" s="63"/>
      <c r="L23" s="71"/>
      <c r="M23" s="65">
        <f t="shared" si="0"/>
        <v>30.313483915126625</v>
      </c>
      <c r="N23" s="66">
        <f t="shared" si="1"/>
        <v>5.3689253935660508</v>
      </c>
      <c r="O23" s="67">
        <f t="shared" si="2"/>
        <v>29109</v>
      </c>
      <c r="P23" s="47"/>
      <c r="Q23" s="47">
        <f t="shared" si="6"/>
        <v>7</v>
      </c>
      <c r="R23" s="47">
        <f t="shared" si="7"/>
        <v>6</v>
      </c>
      <c r="S23" s="47">
        <f t="shared" si="3"/>
        <v>14</v>
      </c>
      <c r="T23" s="47">
        <f t="shared" si="9"/>
        <v>21</v>
      </c>
      <c r="U23" s="47">
        <f t="shared" si="4"/>
        <v>21</v>
      </c>
      <c r="V23" s="47"/>
      <c r="W23" s="47">
        <f t="shared" ca="1" si="8"/>
        <v>26.800008718399042</v>
      </c>
      <c r="Y23" s="13"/>
      <c r="Z23" s="13"/>
      <c r="AA23" s="10" t="s">
        <v>111</v>
      </c>
      <c r="AB23" s="2"/>
      <c r="AC23" s="2"/>
      <c r="AD23" s="2"/>
      <c r="AE23" s="2"/>
      <c r="AF23" s="2"/>
      <c r="AG23" s="1"/>
      <c r="AH23" s="1"/>
      <c r="AZ23" s="13"/>
      <c r="BA23" s="13"/>
    </row>
    <row r="24" spans="1:53" x14ac:dyDescent="0.25">
      <c r="A24" s="46">
        <f t="shared" ca="1" si="5"/>
        <v>23</v>
      </c>
      <c r="B24" s="88" t="s">
        <v>54</v>
      </c>
      <c r="C24" s="89" t="s">
        <v>7</v>
      </c>
      <c r="D24" s="114">
        <v>22267</v>
      </c>
      <c r="E24" s="115">
        <v>28915</v>
      </c>
      <c r="F24" s="90">
        <v>1</v>
      </c>
      <c r="G24" s="91">
        <v>29545</v>
      </c>
      <c r="H24" s="89">
        <v>110</v>
      </c>
      <c r="I24" s="93">
        <v>1</v>
      </c>
      <c r="J24" s="62">
        <v>1</v>
      </c>
      <c r="K24" s="63"/>
      <c r="L24" s="71"/>
      <c r="M24" s="65">
        <f t="shared" si="0"/>
        <v>61.823408624229977</v>
      </c>
      <c r="N24" s="66">
        <f t="shared" si="1"/>
        <v>43.622176591375769</v>
      </c>
      <c r="O24" s="67">
        <f t="shared" si="2"/>
        <v>29545</v>
      </c>
      <c r="P24" s="47"/>
      <c r="Q24" s="47">
        <f t="shared" si="6"/>
        <v>28</v>
      </c>
      <c r="R24" s="47">
        <f t="shared" si="7"/>
        <v>28</v>
      </c>
      <c r="S24" s="47">
        <f t="shared" si="3"/>
        <v>1</v>
      </c>
      <c r="T24" s="47">
        <f t="shared" si="9"/>
        <v>11</v>
      </c>
      <c r="U24" s="47">
        <f t="shared" si="4"/>
        <v>23</v>
      </c>
      <c r="V24" s="47"/>
      <c r="W24" s="47">
        <f t="shared" ca="1" si="8"/>
        <v>32.401551605949187</v>
      </c>
      <c r="Y24" s="13"/>
      <c r="Z24" s="13"/>
      <c r="AA24" s="10" t="s">
        <v>112</v>
      </c>
      <c r="AB24" s="2"/>
      <c r="AC24" s="2"/>
      <c r="AD24" s="2"/>
      <c r="AE24" s="2"/>
      <c r="AF24" s="2"/>
      <c r="AG24" s="1"/>
      <c r="AH24" s="1"/>
      <c r="AZ24" s="13"/>
      <c r="BA24" s="13"/>
    </row>
    <row r="25" spans="1:53" x14ac:dyDescent="0.25">
      <c r="A25" s="46">
        <f t="shared" ca="1" si="5"/>
        <v>4</v>
      </c>
      <c r="B25" s="88" t="s">
        <v>60</v>
      </c>
      <c r="C25" s="89" t="s">
        <v>7</v>
      </c>
      <c r="D25" s="114">
        <v>33567</v>
      </c>
      <c r="E25" s="115">
        <v>43466</v>
      </c>
      <c r="F25" s="90">
        <v>1</v>
      </c>
      <c r="G25" s="91">
        <v>28605</v>
      </c>
      <c r="H25" s="89">
        <v>3</v>
      </c>
      <c r="I25" s="93">
        <v>1</v>
      </c>
      <c r="J25" s="62">
        <v>2</v>
      </c>
      <c r="K25" s="63"/>
      <c r="L25" s="71"/>
      <c r="M25" s="65">
        <f t="shared" si="0"/>
        <v>30.885694729637233</v>
      </c>
      <c r="N25" s="66">
        <f t="shared" si="1"/>
        <v>3.783709787816564</v>
      </c>
      <c r="O25" s="67">
        <f t="shared" si="2"/>
        <v>28605</v>
      </c>
      <c r="P25" s="47"/>
      <c r="Q25" s="47">
        <f t="shared" si="6"/>
        <v>8</v>
      </c>
      <c r="R25" s="47">
        <f t="shared" si="7"/>
        <v>2</v>
      </c>
      <c r="S25" s="47">
        <f t="shared" si="3"/>
        <v>10</v>
      </c>
      <c r="T25" s="47">
        <f t="shared" si="9"/>
        <v>5</v>
      </c>
      <c r="U25" s="47">
        <f t="shared" si="4"/>
        <v>19</v>
      </c>
      <c r="V25" s="47"/>
      <c r="W25" s="47">
        <f t="shared" ca="1" si="8"/>
        <v>14.804358342454721</v>
      </c>
      <c r="Y25" s="13"/>
      <c r="Z25" s="13"/>
      <c r="AA25" s="10" t="s">
        <v>113</v>
      </c>
      <c r="AB25" s="2"/>
      <c r="AC25" s="2"/>
      <c r="AD25" s="2"/>
      <c r="AE25" s="2"/>
      <c r="AF25" s="2"/>
      <c r="AG25" s="1"/>
      <c r="AH25" s="1"/>
      <c r="AZ25" s="13"/>
      <c r="BA25" s="13"/>
    </row>
    <row r="26" spans="1:53" x14ac:dyDescent="0.25">
      <c r="A26" s="46">
        <f t="shared" ca="1" si="5"/>
        <v>15</v>
      </c>
      <c r="B26" s="88" t="s">
        <v>63</v>
      </c>
      <c r="C26" s="89" t="s">
        <v>7</v>
      </c>
      <c r="D26" s="114">
        <v>29062</v>
      </c>
      <c r="E26" s="115">
        <v>40360</v>
      </c>
      <c r="F26" s="90">
        <v>1</v>
      </c>
      <c r="G26" s="91">
        <v>27914</v>
      </c>
      <c r="H26" s="89">
        <v>0</v>
      </c>
      <c r="I26" s="93">
        <v>1</v>
      </c>
      <c r="J26" s="62">
        <v>2</v>
      </c>
      <c r="K26" s="63"/>
      <c r="L26" s="64" t="s">
        <v>81</v>
      </c>
      <c r="M26" s="65">
        <f t="shared" si="0"/>
        <v>43.219712525667354</v>
      </c>
      <c r="N26" s="66">
        <f t="shared" si="1"/>
        <v>12.28747433264887</v>
      </c>
      <c r="O26" s="67">
        <f t="shared" si="2"/>
        <v>27914</v>
      </c>
      <c r="P26" s="47"/>
      <c r="Q26" s="47">
        <f t="shared" si="6"/>
        <v>18</v>
      </c>
      <c r="R26" s="47">
        <f t="shared" si="7"/>
        <v>16</v>
      </c>
      <c r="S26" s="47">
        <f t="shared" si="3"/>
        <v>17</v>
      </c>
      <c r="T26" s="47">
        <f t="shared" si="9"/>
        <v>5</v>
      </c>
      <c r="U26" s="47">
        <f t="shared" si="4"/>
        <v>14</v>
      </c>
      <c r="V26" s="47"/>
      <c r="W26" s="47">
        <f t="shared" ca="1" si="8"/>
        <v>25.109567986119576</v>
      </c>
      <c r="Y26" s="13"/>
      <c r="Z26" s="13"/>
      <c r="AA26" s="10" t="s">
        <v>114</v>
      </c>
      <c r="AB26" s="2"/>
      <c r="AC26" s="2"/>
      <c r="AD26" s="2"/>
      <c r="AE26" s="2"/>
      <c r="AF26" s="2"/>
      <c r="AG26" s="1"/>
      <c r="AH26" s="1"/>
      <c r="AZ26" s="13"/>
      <c r="BA26" s="13"/>
    </row>
    <row r="27" spans="1:53" x14ac:dyDescent="0.25">
      <c r="A27" s="46">
        <f t="shared" ca="1" si="5"/>
        <v>27</v>
      </c>
      <c r="B27" s="88" t="s">
        <v>64</v>
      </c>
      <c r="C27" s="89" t="s">
        <v>6</v>
      </c>
      <c r="D27" s="114">
        <v>24637</v>
      </c>
      <c r="E27" s="115">
        <v>34669</v>
      </c>
      <c r="F27" s="90">
        <v>1</v>
      </c>
      <c r="G27" s="91">
        <v>29146</v>
      </c>
      <c r="H27" s="89">
        <v>3</v>
      </c>
      <c r="I27" s="93">
        <v>0.8</v>
      </c>
      <c r="J27" s="62">
        <v>0</v>
      </c>
      <c r="K27" s="63"/>
      <c r="L27" s="71"/>
      <c r="M27" s="65">
        <f t="shared" si="0"/>
        <v>55.3347022587269</v>
      </c>
      <c r="N27" s="66">
        <f t="shared" si="1"/>
        <v>27.868583162217661</v>
      </c>
      <c r="O27" s="67">
        <f t="shared" si="2"/>
        <v>36432.5</v>
      </c>
      <c r="P27" s="47"/>
      <c r="Q27" s="47">
        <f t="shared" si="6"/>
        <v>24</v>
      </c>
      <c r="R27" s="47">
        <f t="shared" si="7"/>
        <v>24</v>
      </c>
      <c r="S27" s="47">
        <f t="shared" si="3"/>
        <v>10</v>
      </c>
      <c r="T27" s="47">
        <f t="shared" si="9"/>
        <v>21</v>
      </c>
      <c r="U27" s="47">
        <f t="shared" si="4"/>
        <v>28</v>
      </c>
      <c r="V27" s="47"/>
      <c r="W27" s="47">
        <f t="shared" ca="1" si="8"/>
        <v>39.708478931119735</v>
      </c>
      <c r="Y27" s="13"/>
      <c r="Z27" s="13"/>
      <c r="AA27" s="10" t="s">
        <v>115</v>
      </c>
      <c r="AB27" s="2"/>
      <c r="AC27" s="2"/>
      <c r="AD27" s="2"/>
      <c r="AE27" s="2"/>
      <c r="AF27" s="2"/>
      <c r="AG27" s="1"/>
      <c r="AH27" s="1"/>
      <c r="AZ27" s="13"/>
      <c r="BA27" s="13"/>
    </row>
    <row r="28" spans="1:53" x14ac:dyDescent="0.25">
      <c r="A28" s="46">
        <f t="shared" ca="1" si="5"/>
        <v>28</v>
      </c>
      <c r="B28" s="88" t="s">
        <v>66</v>
      </c>
      <c r="C28" s="89" t="s">
        <v>6</v>
      </c>
      <c r="D28" s="114">
        <v>24118</v>
      </c>
      <c r="E28" s="115">
        <v>33178</v>
      </c>
      <c r="F28" s="90">
        <v>1</v>
      </c>
      <c r="G28" s="91">
        <v>33306</v>
      </c>
      <c r="H28" s="89">
        <v>1</v>
      </c>
      <c r="I28" s="93">
        <v>1</v>
      </c>
      <c r="J28" s="62">
        <v>0</v>
      </c>
      <c r="K28" s="63"/>
      <c r="L28" s="71"/>
      <c r="M28" s="65">
        <f t="shared" si="0"/>
        <v>56.755646817248461</v>
      </c>
      <c r="N28" s="66">
        <f t="shared" si="1"/>
        <v>31.950718685831621</v>
      </c>
      <c r="O28" s="67">
        <f t="shared" si="2"/>
        <v>33306</v>
      </c>
      <c r="P28" s="47"/>
      <c r="Q28" s="47">
        <f t="shared" si="6"/>
        <v>26</v>
      </c>
      <c r="R28" s="47">
        <f t="shared" si="7"/>
        <v>26</v>
      </c>
      <c r="S28" s="47">
        <f t="shared" si="3"/>
        <v>14</v>
      </c>
      <c r="T28" s="47">
        <f t="shared" si="9"/>
        <v>21</v>
      </c>
      <c r="U28" s="47">
        <f t="shared" si="4"/>
        <v>27</v>
      </c>
      <c r="V28" s="47"/>
      <c r="W28" s="47">
        <f t="shared" ca="1" si="8"/>
        <v>42.400082892276821</v>
      </c>
      <c r="Y28" s="13"/>
      <c r="Z28" s="13"/>
      <c r="AB28" s="2"/>
      <c r="AC28" s="2"/>
      <c r="AD28" s="2"/>
      <c r="AE28" s="2"/>
      <c r="AF28" s="2"/>
      <c r="AG28" s="1"/>
      <c r="AH28" s="1"/>
      <c r="AZ28" s="13"/>
      <c r="BA28" s="13"/>
    </row>
    <row r="29" spans="1:53" x14ac:dyDescent="0.25">
      <c r="A29" s="46">
        <f t="shared" ca="1" si="5"/>
        <v>26</v>
      </c>
      <c r="B29" s="88" t="s">
        <v>69</v>
      </c>
      <c r="C29" s="89" t="s">
        <v>7</v>
      </c>
      <c r="D29" s="114">
        <v>24080</v>
      </c>
      <c r="E29" s="115">
        <v>30348</v>
      </c>
      <c r="F29" s="90">
        <v>1</v>
      </c>
      <c r="G29" s="91">
        <v>32704</v>
      </c>
      <c r="H29" s="89">
        <v>0</v>
      </c>
      <c r="I29" s="93">
        <v>1</v>
      </c>
      <c r="J29" s="62">
        <v>2</v>
      </c>
      <c r="K29" s="63"/>
      <c r="L29" s="71"/>
      <c r="M29" s="65">
        <f t="shared" si="0"/>
        <v>56.859685147159482</v>
      </c>
      <c r="N29" s="66">
        <f t="shared" si="1"/>
        <v>39.698836413415471</v>
      </c>
      <c r="O29" s="67">
        <f t="shared" si="2"/>
        <v>32704</v>
      </c>
      <c r="P29" s="47"/>
      <c r="Q29" s="47">
        <f t="shared" si="6"/>
        <v>27</v>
      </c>
      <c r="R29" s="47">
        <f t="shared" si="7"/>
        <v>27</v>
      </c>
      <c r="S29" s="47">
        <f t="shared" si="3"/>
        <v>17</v>
      </c>
      <c r="T29" s="47">
        <f t="shared" si="9"/>
        <v>5</v>
      </c>
      <c r="U29" s="47">
        <f t="shared" si="4"/>
        <v>26</v>
      </c>
      <c r="V29" s="47"/>
      <c r="W29" s="47">
        <f t="shared" ca="1" si="8"/>
        <v>36.003491863834569</v>
      </c>
      <c r="Y29" s="13"/>
      <c r="Z29" s="13"/>
      <c r="AA29" s="2"/>
      <c r="AB29" s="2"/>
      <c r="AC29" s="2"/>
      <c r="AD29" s="2"/>
      <c r="AE29" s="2"/>
      <c r="AF29" s="2"/>
      <c r="AG29" s="1"/>
      <c r="AH29" s="1"/>
      <c r="AZ29" s="13"/>
      <c r="BA29" s="13"/>
    </row>
    <row r="30" spans="1:53" x14ac:dyDescent="0.25">
      <c r="A30" s="46">
        <f t="shared" ca="1" si="5"/>
        <v>18</v>
      </c>
      <c r="B30" s="88" t="s">
        <v>73</v>
      </c>
      <c r="C30" s="89" t="s">
        <v>6</v>
      </c>
      <c r="D30" s="114">
        <v>33218</v>
      </c>
      <c r="E30" s="115">
        <v>41000</v>
      </c>
      <c r="F30" s="90">
        <v>1</v>
      </c>
      <c r="G30" s="91">
        <v>28309</v>
      </c>
      <c r="H30" s="89">
        <v>0</v>
      </c>
      <c r="I30" s="93">
        <v>1</v>
      </c>
      <c r="J30" s="62">
        <v>1</v>
      </c>
      <c r="K30" s="63"/>
      <c r="L30" s="71"/>
      <c r="M30" s="65">
        <f t="shared" si="0"/>
        <v>31.841204654346338</v>
      </c>
      <c r="N30" s="66">
        <f t="shared" si="1"/>
        <v>10.535249828884325</v>
      </c>
      <c r="O30" s="67">
        <f t="shared" si="2"/>
        <v>28309</v>
      </c>
      <c r="P30" s="47"/>
      <c r="Q30" s="47">
        <f t="shared" si="6"/>
        <v>10</v>
      </c>
      <c r="R30" s="47">
        <f t="shared" si="7"/>
        <v>14</v>
      </c>
      <c r="S30" s="47">
        <f t="shared" si="3"/>
        <v>17</v>
      </c>
      <c r="T30" s="47">
        <f t="shared" si="9"/>
        <v>11</v>
      </c>
      <c r="U30" s="47">
        <f t="shared" si="4"/>
        <v>17</v>
      </c>
      <c r="V30" s="47"/>
      <c r="W30" s="47">
        <f t="shared" ca="1" si="8"/>
        <v>26.409277074036712</v>
      </c>
      <c r="Y30" s="13"/>
      <c r="Z30" s="13"/>
      <c r="AA30" s="2"/>
      <c r="AB30" s="2"/>
      <c r="AC30" s="2"/>
      <c r="AD30" s="2"/>
      <c r="AE30" s="2"/>
      <c r="AF30" s="2"/>
      <c r="AG30" s="1"/>
      <c r="AH30" s="1"/>
      <c r="AZ30" s="13"/>
      <c r="BA30" s="13"/>
    </row>
    <row r="31" spans="1:53" x14ac:dyDescent="0.25">
      <c r="A31" s="46">
        <f t="shared" ca="1" si="5"/>
        <v>5</v>
      </c>
      <c r="B31" s="88" t="s">
        <v>74</v>
      </c>
      <c r="C31" s="89" t="s">
        <v>7</v>
      </c>
      <c r="D31" s="114">
        <v>33872</v>
      </c>
      <c r="E31" s="115">
        <v>42583</v>
      </c>
      <c r="F31" s="90">
        <v>1</v>
      </c>
      <c r="G31" s="91">
        <v>29519</v>
      </c>
      <c r="H31" s="89">
        <v>1</v>
      </c>
      <c r="I31" s="93">
        <v>1</v>
      </c>
      <c r="J31" s="62">
        <v>3</v>
      </c>
      <c r="K31" s="63"/>
      <c r="L31" s="71"/>
      <c r="M31" s="65">
        <f t="shared" si="0"/>
        <v>30.050650239561943</v>
      </c>
      <c r="N31" s="66">
        <f t="shared" si="1"/>
        <v>6.2012320328542092</v>
      </c>
      <c r="O31" s="67">
        <f t="shared" si="2"/>
        <v>29519</v>
      </c>
      <c r="P31" s="47"/>
      <c r="Q31" s="47">
        <f t="shared" si="6"/>
        <v>5</v>
      </c>
      <c r="R31" s="47">
        <f t="shared" si="7"/>
        <v>7</v>
      </c>
      <c r="S31" s="47">
        <f t="shared" si="3"/>
        <v>14</v>
      </c>
      <c r="T31" s="47">
        <f t="shared" si="9"/>
        <v>2</v>
      </c>
      <c r="U31" s="47">
        <f t="shared" si="4"/>
        <v>22</v>
      </c>
      <c r="V31" s="47"/>
      <c r="W31" s="47">
        <f t="shared" ca="1" si="8"/>
        <v>17.706632773463394</v>
      </c>
      <c r="Y31" s="13"/>
      <c r="Z31" s="13"/>
      <c r="AA31" s="2"/>
      <c r="AB31" s="2"/>
      <c r="AC31" s="2"/>
      <c r="AD31" s="2"/>
      <c r="AE31" s="2"/>
      <c r="AF31" s="2"/>
      <c r="AG31" s="1"/>
      <c r="AH31" s="1"/>
      <c r="AZ31" s="13"/>
      <c r="BA31" s="13"/>
    </row>
    <row r="32" spans="1:53" s="68" customFormat="1" x14ac:dyDescent="0.25">
      <c r="A32" s="57"/>
      <c r="B32" s="58"/>
      <c r="C32" s="59"/>
      <c r="D32" s="116"/>
      <c r="E32" s="116"/>
      <c r="F32" s="59"/>
      <c r="G32" s="60"/>
      <c r="H32" s="59"/>
      <c r="I32" s="61"/>
      <c r="J32" s="62"/>
      <c r="K32" s="63"/>
      <c r="L32" s="71"/>
      <c r="M32" s="65"/>
      <c r="N32" s="66"/>
      <c r="O32" s="67"/>
      <c r="Y32" s="13"/>
      <c r="Z32" s="13"/>
      <c r="AA32" s="72"/>
      <c r="AB32" s="72"/>
      <c r="AC32" s="72"/>
      <c r="AD32" s="72"/>
      <c r="AE32" s="72"/>
      <c r="AF32" s="72"/>
      <c r="AG32" s="69"/>
      <c r="AH32" s="69"/>
      <c r="AZ32" s="70"/>
      <c r="BA32" s="70"/>
    </row>
    <row r="33" spans="1:53" x14ac:dyDescent="0.25">
      <c r="A33" s="45">
        <f ca="1">RANK(W33,$W$33:$W$51,1)</f>
        <v>1</v>
      </c>
      <c r="B33" s="52" t="s">
        <v>9</v>
      </c>
      <c r="C33" s="53" t="s">
        <v>7</v>
      </c>
      <c r="D33" s="117">
        <v>25428</v>
      </c>
      <c r="E33" s="118">
        <v>32721</v>
      </c>
      <c r="F33" s="105">
        <v>2</v>
      </c>
      <c r="G33" s="54">
        <v>21906</v>
      </c>
      <c r="H33" s="55">
        <v>24</v>
      </c>
      <c r="I33" s="56">
        <v>0.5</v>
      </c>
      <c r="J33" s="62">
        <v>0</v>
      </c>
      <c r="K33" s="63"/>
      <c r="L33" s="71" t="s">
        <v>75</v>
      </c>
      <c r="M33" s="65">
        <f t="shared" ref="M33:M51" si="10">($I$1-D33)/365.25</f>
        <v>53.169062286105408</v>
      </c>
      <c r="N33" s="66">
        <f t="shared" ref="N33:N51" si="11">($I$1-E33)/365.25</f>
        <v>33.201916495550989</v>
      </c>
      <c r="O33" s="67">
        <f t="shared" ref="O33:O51" si="12">(G33*12/I33)/(IF(YEAR(E33)=$E$1,13-MONTH(E33),12))</f>
        <v>43812</v>
      </c>
      <c r="P33" s="48"/>
      <c r="Q33" s="48">
        <f>RANK(M33,$M$33:$M$51,$C$88)</f>
        <v>1</v>
      </c>
      <c r="R33" s="48">
        <f>RANK(N33,$N$33:$N$51,$C$89)</f>
        <v>1</v>
      </c>
      <c r="S33" s="48">
        <f>RANK(H33,$H$33:$H$51,$C$90)</f>
        <v>2</v>
      </c>
      <c r="T33" s="48">
        <f>RANK(J33,$J$33:$J$51,$C$91)</f>
        <v>1</v>
      </c>
      <c r="U33" s="48">
        <f>RANK(O33,$O$33:$O$51,$C$92)</f>
        <v>2</v>
      </c>
      <c r="V33" s="48"/>
      <c r="W33" s="48">
        <f ca="1">Q33*$D$88+R33*$D$89+S33*$D$90+T33*$D$91+U33*$D$92+RAND()/100</f>
        <v>2.4068105220388207</v>
      </c>
      <c r="Y33" s="13"/>
      <c r="Z33" s="13"/>
      <c r="AA33" s="2"/>
      <c r="AB33" s="2"/>
      <c r="AC33" s="2"/>
      <c r="AD33" s="2"/>
      <c r="AE33" s="2"/>
      <c r="AF33" s="2"/>
      <c r="AG33" s="1"/>
      <c r="AH33" s="1"/>
      <c r="AZ33" s="13"/>
      <c r="BA33" s="13"/>
    </row>
    <row r="34" spans="1:53" x14ac:dyDescent="0.25">
      <c r="A34" s="45">
        <f t="shared" ref="A34:A51" ca="1" si="13">RANK(W34,$W$33:$W$51,1)</f>
        <v>2</v>
      </c>
      <c r="B34" s="52" t="s">
        <v>10</v>
      </c>
      <c r="C34" s="53" t="s">
        <v>7</v>
      </c>
      <c r="D34" s="117">
        <v>28529</v>
      </c>
      <c r="E34" s="118">
        <v>37653</v>
      </c>
      <c r="F34" s="105">
        <v>2</v>
      </c>
      <c r="G34" s="54">
        <v>35152</v>
      </c>
      <c r="H34" s="55">
        <v>11</v>
      </c>
      <c r="I34" s="56">
        <v>1</v>
      </c>
      <c r="J34" s="62">
        <v>0</v>
      </c>
      <c r="K34" s="63"/>
      <c r="L34" s="71" t="s">
        <v>75</v>
      </c>
      <c r="M34" s="65">
        <f t="shared" si="10"/>
        <v>44.67898699520876</v>
      </c>
      <c r="N34" s="66">
        <f t="shared" si="11"/>
        <v>19.698836413415467</v>
      </c>
      <c r="O34" s="67">
        <f t="shared" si="12"/>
        <v>35152</v>
      </c>
      <c r="P34" s="48"/>
      <c r="Q34" s="48">
        <f t="shared" ref="Q34:Q51" si="14">RANK(M34,$M$33:$M$51,$C$88)</f>
        <v>3</v>
      </c>
      <c r="R34" s="48">
        <f t="shared" ref="R34:R51" si="15">RANK(N34,$N$33:$N$51,$C$89)</f>
        <v>4</v>
      </c>
      <c r="S34" s="48">
        <f t="shared" ref="S34:S51" si="16">RANK(H34,$H$33:$H$51,$C$90)</f>
        <v>3</v>
      </c>
      <c r="T34" s="48">
        <f t="shared" ref="T34:T51" si="17">RANK(J34,$J$33:$J$51,$C$91)</f>
        <v>1</v>
      </c>
      <c r="U34" s="48">
        <f t="shared" ref="U34:U51" si="18">RANK(O34,$O$33:$O$51,$C$92)</f>
        <v>4</v>
      </c>
      <c r="V34" s="48"/>
      <c r="W34" s="48">
        <f t="shared" ref="W34:W51" ca="1" si="19">Q34*$D$88+R34*$D$89+S34*$D$90+T34*$D$91+U34*$D$92+RAND()/100</f>
        <v>4.4043286246577207</v>
      </c>
      <c r="Y34" s="13"/>
      <c r="Z34" s="13"/>
      <c r="AA34" s="2"/>
      <c r="AB34" s="2"/>
      <c r="AC34" s="2"/>
      <c r="AD34" s="2"/>
      <c r="AE34" s="2"/>
      <c r="AF34" s="2"/>
      <c r="AG34" s="1"/>
      <c r="AH34" s="1"/>
      <c r="AZ34" s="13"/>
      <c r="BA34" s="13"/>
    </row>
    <row r="35" spans="1:53" x14ac:dyDescent="0.25">
      <c r="A35" s="45">
        <f t="shared" ca="1" si="13"/>
        <v>18</v>
      </c>
      <c r="B35" s="52" t="s">
        <v>11</v>
      </c>
      <c r="C35" s="53" t="s">
        <v>6</v>
      </c>
      <c r="D35" s="117">
        <v>34611</v>
      </c>
      <c r="E35" s="118">
        <v>41334</v>
      </c>
      <c r="F35" s="105">
        <v>2</v>
      </c>
      <c r="G35" s="54">
        <v>28269</v>
      </c>
      <c r="H35" s="55">
        <v>0</v>
      </c>
      <c r="I35" s="56">
        <v>1</v>
      </c>
      <c r="J35" s="62">
        <v>2</v>
      </c>
      <c r="K35" s="63"/>
      <c r="L35" s="71"/>
      <c r="M35" s="65">
        <f t="shared" si="10"/>
        <v>28.027378507871322</v>
      </c>
      <c r="N35" s="66">
        <f t="shared" si="11"/>
        <v>9.6208076659822037</v>
      </c>
      <c r="O35" s="67">
        <f t="shared" si="12"/>
        <v>28269</v>
      </c>
      <c r="P35" s="48"/>
      <c r="Q35" s="48">
        <f t="shared" si="14"/>
        <v>17</v>
      </c>
      <c r="R35" s="48">
        <f t="shared" si="15"/>
        <v>10</v>
      </c>
      <c r="S35" s="48">
        <f t="shared" si="16"/>
        <v>9</v>
      </c>
      <c r="T35" s="48">
        <f t="shared" si="17"/>
        <v>10</v>
      </c>
      <c r="U35" s="48">
        <f t="shared" si="18"/>
        <v>19</v>
      </c>
      <c r="V35" s="48"/>
      <c r="W35" s="48">
        <f t="shared" ca="1" si="19"/>
        <v>21.100285096923873</v>
      </c>
      <c r="Y35" s="13"/>
      <c r="Z35" s="13"/>
      <c r="AA35" s="2"/>
      <c r="AB35" s="2"/>
      <c r="AC35" s="2"/>
      <c r="AD35" s="2"/>
      <c r="AE35" s="2"/>
      <c r="AF35" s="2"/>
      <c r="AG35" s="1"/>
      <c r="AH35" s="1"/>
      <c r="AZ35" s="13"/>
      <c r="BA35" s="13"/>
    </row>
    <row r="36" spans="1:53" x14ac:dyDescent="0.25">
      <c r="A36" s="45">
        <f t="shared" ca="1" si="13"/>
        <v>5</v>
      </c>
      <c r="B36" s="52" t="s">
        <v>13</v>
      </c>
      <c r="C36" s="53" t="s">
        <v>6</v>
      </c>
      <c r="D36" s="117">
        <v>33679</v>
      </c>
      <c r="E36" s="118">
        <v>42887</v>
      </c>
      <c r="F36" s="105">
        <v>2</v>
      </c>
      <c r="G36" s="54">
        <v>20234</v>
      </c>
      <c r="H36" s="55">
        <v>1</v>
      </c>
      <c r="I36" s="56">
        <v>0.6</v>
      </c>
      <c r="J36" s="62">
        <v>0</v>
      </c>
      <c r="K36" s="63"/>
      <c r="L36" s="71"/>
      <c r="M36" s="65">
        <f t="shared" si="10"/>
        <v>30.579055441478438</v>
      </c>
      <c r="N36" s="66">
        <f t="shared" si="11"/>
        <v>5.3689253935660508</v>
      </c>
      <c r="O36" s="67">
        <f t="shared" si="12"/>
        <v>33723.333333333336</v>
      </c>
      <c r="P36" s="48"/>
      <c r="Q36" s="48">
        <f t="shared" si="14"/>
        <v>14</v>
      </c>
      <c r="R36" s="48">
        <f t="shared" si="15"/>
        <v>15</v>
      </c>
      <c r="S36" s="48">
        <f t="shared" si="16"/>
        <v>5</v>
      </c>
      <c r="T36" s="48">
        <f t="shared" si="17"/>
        <v>1</v>
      </c>
      <c r="U36" s="48">
        <f t="shared" si="18"/>
        <v>8</v>
      </c>
      <c r="V36" s="48"/>
      <c r="W36" s="48">
        <f t="shared" ca="1" si="19"/>
        <v>11.709368056209291</v>
      </c>
      <c r="Y36" s="13"/>
      <c r="Z36" s="13"/>
      <c r="AA36" s="2"/>
      <c r="AB36" s="2"/>
      <c r="AC36" s="2"/>
      <c r="AD36" s="2"/>
      <c r="AE36" s="2"/>
      <c r="AF36" s="2"/>
      <c r="AG36" s="1"/>
      <c r="AH36" s="1"/>
      <c r="AZ36" s="13"/>
      <c r="BA36" s="13"/>
    </row>
    <row r="37" spans="1:53" x14ac:dyDescent="0.25">
      <c r="A37" s="45">
        <f t="shared" ca="1" si="13"/>
        <v>14</v>
      </c>
      <c r="B37" s="52" t="s">
        <v>14</v>
      </c>
      <c r="C37" s="53" t="s">
        <v>7</v>
      </c>
      <c r="D37" s="117">
        <v>35275</v>
      </c>
      <c r="E37" s="118">
        <v>43678</v>
      </c>
      <c r="F37" s="105">
        <v>2</v>
      </c>
      <c r="G37" s="54">
        <v>31481</v>
      </c>
      <c r="H37" s="55">
        <v>0</v>
      </c>
      <c r="I37" s="56">
        <v>1</v>
      </c>
      <c r="J37" s="62">
        <v>0</v>
      </c>
      <c r="K37" s="63"/>
      <c r="L37" s="71"/>
      <c r="M37" s="65">
        <f t="shared" si="10"/>
        <v>26.209445585215605</v>
      </c>
      <c r="N37" s="66">
        <f t="shared" si="11"/>
        <v>3.2032854209445585</v>
      </c>
      <c r="O37" s="67">
        <f t="shared" si="12"/>
        <v>31481</v>
      </c>
      <c r="P37" s="48"/>
      <c r="Q37" s="48">
        <f t="shared" si="14"/>
        <v>19</v>
      </c>
      <c r="R37" s="48">
        <f t="shared" si="15"/>
        <v>17</v>
      </c>
      <c r="S37" s="48">
        <f t="shared" si="16"/>
        <v>9</v>
      </c>
      <c r="T37" s="48">
        <f t="shared" si="17"/>
        <v>1</v>
      </c>
      <c r="U37" s="48">
        <f t="shared" si="18"/>
        <v>13</v>
      </c>
      <c r="V37" s="48"/>
      <c r="W37" s="48">
        <f t="shared" ca="1" si="19"/>
        <v>16.902883429640962</v>
      </c>
      <c r="Y37" s="13"/>
      <c r="Z37" s="13"/>
      <c r="AA37" s="2"/>
      <c r="AB37" s="2"/>
      <c r="AC37" s="2"/>
      <c r="AD37" s="2"/>
      <c r="AE37" s="2"/>
      <c r="AF37" s="2"/>
      <c r="AG37" s="1"/>
      <c r="AH37" s="1"/>
      <c r="AZ37" s="13"/>
      <c r="BA37" s="13"/>
    </row>
    <row r="38" spans="1:53" x14ac:dyDescent="0.25">
      <c r="A38" s="45">
        <f t="shared" ca="1" si="13"/>
        <v>9</v>
      </c>
      <c r="B38" s="52" t="s">
        <v>17</v>
      </c>
      <c r="C38" s="53" t="s">
        <v>7</v>
      </c>
      <c r="D38" s="117">
        <v>28910</v>
      </c>
      <c r="E38" s="118">
        <v>40360</v>
      </c>
      <c r="F38" s="105">
        <v>2</v>
      </c>
      <c r="G38" s="54">
        <v>16844</v>
      </c>
      <c r="H38" s="55">
        <v>0</v>
      </c>
      <c r="I38" s="56">
        <v>0.5</v>
      </c>
      <c r="J38" s="62">
        <v>2</v>
      </c>
      <c r="K38" s="63"/>
      <c r="L38" s="64" t="s">
        <v>82</v>
      </c>
      <c r="M38" s="65">
        <f t="shared" si="10"/>
        <v>43.635865845311429</v>
      </c>
      <c r="N38" s="66">
        <f t="shared" si="11"/>
        <v>12.28747433264887</v>
      </c>
      <c r="O38" s="67">
        <f t="shared" si="12"/>
        <v>33688</v>
      </c>
      <c r="P38" s="48"/>
      <c r="Q38" s="48">
        <f t="shared" si="14"/>
        <v>6</v>
      </c>
      <c r="R38" s="48">
        <f t="shared" si="15"/>
        <v>8</v>
      </c>
      <c r="S38" s="48">
        <f t="shared" si="16"/>
        <v>9</v>
      </c>
      <c r="T38" s="48">
        <f t="shared" si="17"/>
        <v>10</v>
      </c>
      <c r="U38" s="48">
        <f t="shared" si="18"/>
        <v>9</v>
      </c>
      <c r="V38" s="48"/>
      <c r="W38" s="48">
        <f t="shared" ca="1" si="19"/>
        <v>14.501367298081657</v>
      </c>
      <c r="Y38" s="13"/>
      <c r="Z38" s="13"/>
      <c r="AA38" s="2"/>
      <c r="AB38" s="2"/>
      <c r="AC38" s="2"/>
      <c r="AD38" s="2"/>
      <c r="AE38" s="2"/>
      <c r="AF38" s="2"/>
      <c r="AG38" s="1"/>
      <c r="AH38" s="1"/>
      <c r="AZ38" s="13"/>
      <c r="BA38" s="13"/>
    </row>
    <row r="39" spans="1:53" x14ac:dyDescent="0.25">
      <c r="A39" s="45">
        <f t="shared" ca="1" si="13"/>
        <v>19</v>
      </c>
      <c r="B39" s="52" t="s">
        <v>18</v>
      </c>
      <c r="C39" s="53" t="s">
        <v>6</v>
      </c>
      <c r="D39" s="117">
        <v>34137</v>
      </c>
      <c r="E39" s="118">
        <v>41974</v>
      </c>
      <c r="F39" s="105">
        <v>2</v>
      </c>
      <c r="G39" s="54">
        <v>28882</v>
      </c>
      <c r="H39" s="55">
        <v>0</v>
      </c>
      <c r="I39" s="56">
        <v>1</v>
      </c>
      <c r="J39" s="62">
        <v>3</v>
      </c>
      <c r="K39" s="63" t="s">
        <v>95</v>
      </c>
      <c r="L39" s="71"/>
      <c r="M39" s="65">
        <f t="shared" si="10"/>
        <v>29.325119780971939</v>
      </c>
      <c r="N39" s="66">
        <f t="shared" si="11"/>
        <v>7.868583162217659</v>
      </c>
      <c r="O39" s="67">
        <f t="shared" si="12"/>
        <v>28882</v>
      </c>
      <c r="P39" s="48"/>
      <c r="Q39" s="48">
        <f t="shared" si="14"/>
        <v>15</v>
      </c>
      <c r="R39" s="48">
        <f t="shared" si="15"/>
        <v>11</v>
      </c>
      <c r="S39" s="48">
        <f t="shared" si="16"/>
        <v>9</v>
      </c>
      <c r="T39" s="48">
        <f t="shared" si="17"/>
        <v>16</v>
      </c>
      <c r="U39" s="48">
        <f t="shared" si="18"/>
        <v>17</v>
      </c>
      <c r="V39" s="48"/>
      <c r="W39" s="48">
        <f t="shared" ca="1" si="19"/>
        <v>23.008028443016126</v>
      </c>
      <c r="Y39" s="13"/>
      <c r="Z39" s="13"/>
      <c r="AA39" s="2"/>
      <c r="AB39" s="2"/>
      <c r="AC39" s="2"/>
      <c r="AD39" s="2"/>
      <c r="AE39" s="2"/>
      <c r="AF39" s="2"/>
      <c r="AG39" s="1"/>
      <c r="AH39" s="1"/>
      <c r="AZ39" s="13"/>
      <c r="BA39" s="13"/>
    </row>
    <row r="40" spans="1:53" x14ac:dyDescent="0.25">
      <c r="A40" s="45">
        <f t="shared" ca="1" si="13"/>
        <v>8</v>
      </c>
      <c r="B40" s="52" t="s">
        <v>27</v>
      </c>
      <c r="C40" s="53" t="s">
        <v>6</v>
      </c>
      <c r="D40" s="117">
        <v>29547</v>
      </c>
      <c r="E40" s="118">
        <v>43678</v>
      </c>
      <c r="F40" s="105">
        <v>2</v>
      </c>
      <c r="G40" s="54">
        <v>30969</v>
      </c>
      <c r="H40" s="55">
        <v>0</v>
      </c>
      <c r="I40" s="56">
        <v>1</v>
      </c>
      <c r="J40" s="62">
        <v>1</v>
      </c>
      <c r="K40" s="63"/>
      <c r="L40" s="71"/>
      <c r="M40" s="65">
        <f t="shared" si="10"/>
        <v>41.891854893908281</v>
      </c>
      <c r="N40" s="66">
        <f t="shared" si="11"/>
        <v>3.2032854209445585</v>
      </c>
      <c r="O40" s="67">
        <f t="shared" si="12"/>
        <v>30969</v>
      </c>
      <c r="P40" s="48"/>
      <c r="Q40" s="48">
        <f t="shared" si="14"/>
        <v>7</v>
      </c>
      <c r="R40" s="48">
        <f t="shared" si="15"/>
        <v>17</v>
      </c>
      <c r="S40" s="48">
        <f t="shared" si="16"/>
        <v>9</v>
      </c>
      <c r="T40" s="48">
        <f t="shared" si="17"/>
        <v>5</v>
      </c>
      <c r="U40" s="48">
        <f t="shared" si="18"/>
        <v>14</v>
      </c>
      <c r="V40" s="48"/>
      <c r="W40" s="48">
        <f t="shared" ca="1" si="19"/>
        <v>14.303305751084565</v>
      </c>
      <c r="Y40" s="13"/>
      <c r="Z40" s="13"/>
      <c r="AA40" s="2"/>
      <c r="AB40" s="2"/>
      <c r="AC40" s="2"/>
      <c r="AD40" s="2"/>
      <c r="AE40" s="2"/>
      <c r="AF40" s="2"/>
      <c r="AG40" s="1"/>
      <c r="AH40" s="1"/>
      <c r="AZ40" s="13"/>
      <c r="BA40" s="13"/>
    </row>
    <row r="41" spans="1:53" x14ac:dyDescent="0.25">
      <c r="A41" s="45">
        <f t="shared" ca="1" si="13"/>
        <v>17</v>
      </c>
      <c r="B41" s="52" t="s">
        <v>28</v>
      </c>
      <c r="C41" s="53" t="s">
        <v>7</v>
      </c>
      <c r="D41" s="117">
        <v>29696</v>
      </c>
      <c r="E41" s="118">
        <v>42491</v>
      </c>
      <c r="F41" s="105">
        <v>2</v>
      </c>
      <c r="G41" s="54">
        <v>20523</v>
      </c>
      <c r="H41" s="55">
        <v>0</v>
      </c>
      <c r="I41" s="56">
        <v>0.6</v>
      </c>
      <c r="J41" s="62">
        <v>4</v>
      </c>
      <c r="K41" s="63"/>
      <c r="L41" s="71"/>
      <c r="M41" s="65">
        <f t="shared" si="10"/>
        <v>41.483915126625597</v>
      </c>
      <c r="N41" s="66">
        <f t="shared" si="11"/>
        <v>6.453114305270363</v>
      </c>
      <c r="O41" s="67">
        <f t="shared" si="12"/>
        <v>34205</v>
      </c>
      <c r="P41" s="48"/>
      <c r="Q41" s="48">
        <f t="shared" si="14"/>
        <v>9</v>
      </c>
      <c r="R41" s="48">
        <f t="shared" si="15"/>
        <v>14</v>
      </c>
      <c r="S41" s="48">
        <f t="shared" si="16"/>
        <v>9</v>
      </c>
      <c r="T41" s="48">
        <f t="shared" si="17"/>
        <v>18</v>
      </c>
      <c r="U41" s="48">
        <f t="shared" si="18"/>
        <v>6</v>
      </c>
      <c r="V41" s="48"/>
      <c r="W41" s="48">
        <f t="shared" ca="1" si="19"/>
        <v>19.70092470131172</v>
      </c>
      <c r="Y41" s="13"/>
      <c r="Z41" s="13"/>
      <c r="AA41" s="2"/>
      <c r="AB41" s="2"/>
      <c r="AC41" s="2"/>
      <c r="AD41" s="2"/>
      <c r="AE41" s="2"/>
      <c r="AF41" s="2"/>
      <c r="AG41" s="1"/>
      <c r="AH41" s="1"/>
      <c r="AZ41" s="13"/>
      <c r="BA41" s="13"/>
    </row>
    <row r="42" spans="1:53" x14ac:dyDescent="0.25">
      <c r="A42" s="45">
        <f t="shared" ca="1" si="13"/>
        <v>12</v>
      </c>
      <c r="B42" s="52" t="s">
        <v>29</v>
      </c>
      <c r="C42" s="53" t="s">
        <v>6</v>
      </c>
      <c r="D42" s="117">
        <v>30344</v>
      </c>
      <c r="E42" s="118">
        <v>39052</v>
      </c>
      <c r="F42" s="105">
        <v>2</v>
      </c>
      <c r="G42" s="54">
        <v>30759</v>
      </c>
      <c r="H42" s="55">
        <v>1</v>
      </c>
      <c r="I42" s="56">
        <v>1</v>
      </c>
      <c r="J42" s="62">
        <v>2</v>
      </c>
      <c r="K42" s="63"/>
      <c r="L42" s="64" t="s">
        <v>83</v>
      </c>
      <c r="M42" s="65">
        <f t="shared" si="10"/>
        <v>39.709787816563995</v>
      </c>
      <c r="N42" s="66">
        <f t="shared" si="11"/>
        <v>15.868583162217659</v>
      </c>
      <c r="O42" s="67">
        <f t="shared" si="12"/>
        <v>30759</v>
      </c>
      <c r="P42" s="48"/>
      <c r="Q42" s="48">
        <f t="shared" si="14"/>
        <v>11</v>
      </c>
      <c r="R42" s="48">
        <f t="shared" si="15"/>
        <v>6</v>
      </c>
      <c r="S42" s="48">
        <f t="shared" si="16"/>
        <v>5</v>
      </c>
      <c r="T42" s="48">
        <f t="shared" si="17"/>
        <v>10</v>
      </c>
      <c r="U42" s="48">
        <f t="shared" si="18"/>
        <v>15</v>
      </c>
      <c r="V42" s="48"/>
      <c r="W42" s="48">
        <f t="shared" ca="1" si="19"/>
        <v>15.503837541936642</v>
      </c>
      <c r="Y42" s="13"/>
      <c r="Z42" s="13"/>
      <c r="AA42" s="2"/>
      <c r="AB42" s="2"/>
      <c r="AC42" s="2"/>
      <c r="AD42" s="2"/>
      <c r="AE42" s="2"/>
      <c r="AF42" s="2"/>
      <c r="AG42" s="1"/>
      <c r="AH42" s="1"/>
      <c r="AZ42" s="13"/>
      <c r="BA42" s="13"/>
    </row>
    <row r="43" spans="1:53" x14ac:dyDescent="0.25">
      <c r="A43" s="45">
        <f t="shared" ca="1" si="13"/>
        <v>10</v>
      </c>
      <c r="B43" s="52" t="s">
        <v>49</v>
      </c>
      <c r="C43" s="53" t="s">
        <v>7</v>
      </c>
      <c r="D43" s="117">
        <v>34560</v>
      </c>
      <c r="E43" s="118">
        <v>42156</v>
      </c>
      <c r="F43" s="105">
        <v>2</v>
      </c>
      <c r="G43" s="54">
        <v>44203</v>
      </c>
      <c r="H43" s="53">
        <v>1</v>
      </c>
      <c r="I43" s="56">
        <v>1</v>
      </c>
      <c r="J43" s="62">
        <v>2</v>
      </c>
      <c r="K43" s="63"/>
      <c r="L43" s="71"/>
      <c r="M43" s="65">
        <f t="shared" si="10"/>
        <v>28.167008898015059</v>
      </c>
      <c r="N43" s="66">
        <f t="shared" si="11"/>
        <v>7.3702943189596164</v>
      </c>
      <c r="O43" s="67">
        <f t="shared" si="12"/>
        <v>44203</v>
      </c>
      <c r="P43" s="48"/>
      <c r="Q43" s="48">
        <f t="shared" si="14"/>
        <v>16</v>
      </c>
      <c r="R43" s="48">
        <f t="shared" si="15"/>
        <v>12</v>
      </c>
      <c r="S43" s="48">
        <f t="shared" si="16"/>
        <v>5</v>
      </c>
      <c r="T43" s="48">
        <f t="shared" si="17"/>
        <v>10</v>
      </c>
      <c r="U43" s="48">
        <f t="shared" si="18"/>
        <v>1</v>
      </c>
      <c r="V43" s="48"/>
      <c r="W43" s="48">
        <f t="shared" ca="1" si="19"/>
        <v>15.306692638637463</v>
      </c>
      <c r="Y43" s="13"/>
      <c r="Z43" s="13"/>
      <c r="AA43" s="2"/>
      <c r="AB43" s="2"/>
      <c r="AC43" s="2"/>
      <c r="AD43" s="2"/>
      <c r="AE43" s="2"/>
      <c r="AF43" s="2"/>
      <c r="AG43" s="1"/>
      <c r="AH43" s="1"/>
      <c r="AZ43" s="13"/>
      <c r="BA43" s="13"/>
    </row>
    <row r="44" spans="1:53" x14ac:dyDescent="0.25">
      <c r="A44" s="45">
        <f t="shared" ca="1" si="13"/>
        <v>13</v>
      </c>
      <c r="B44" s="52" t="s">
        <v>51</v>
      </c>
      <c r="C44" s="53" t="s">
        <v>7</v>
      </c>
      <c r="D44" s="117">
        <v>26400</v>
      </c>
      <c r="E44" s="118">
        <v>35186</v>
      </c>
      <c r="F44" s="105">
        <v>2</v>
      </c>
      <c r="G44" s="54">
        <v>29245</v>
      </c>
      <c r="H44" s="53">
        <v>1</v>
      </c>
      <c r="I44" s="56">
        <v>1</v>
      </c>
      <c r="J44" s="62">
        <v>4</v>
      </c>
      <c r="K44" s="63"/>
      <c r="L44" s="71"/>
      <c r="M44" s="65">
        <f t="shared" si="10"/>
        <v>50.507871321013006</v>
      </c>
      <c r="N44" s="66">
        <f t="shared" si="11"/>
        <v>26.453114305270361</v>
      </c>
      <c r="O44" s="67">
        <f t="shared" si="12"/>
        <v>29245</v>
      </c>
      <c r="P44" s="48"/>
      <c r="Q44" s="48">
        <f t="shared" si="14"/>
        <v>2</v>
      </c>
      <c r="R44" s="48">
        <f t="shared" si="15"/>
        <v>2</v>
      </c>
      <c r="S44" s="48">
        <f t="shared" si="16"/>
        <v>5</v>
      </c>
      <c r="T44" s="48">
        <f t="shared" si="17"/>
        <v>18</v>
      </c>
      <c r="U44" s="48">
        <f t="shared" si="18"/>
        <v>16</v>
      </c>
      <c r="V44" s="48"/>
      <c r="W44" s="48">
        <f t="shared" ca="1" si="19"/>
        <v>15.706257881696551</v>
      </c>
      <c r="Y44" s="13"/>
      <c r="Z44" s="13"/>
      <c r="AA44" s="2"/>
      <c r="AB44" s="2"/>
      <c r="AC44" s="2"/>
      <c r="AD44" s="2"/>
      <c r="AE44" s="2"/>
      <c r="AF44" s="2"/>
      <c r="AG44" s="1"/>
      <c r="AH44" s="1"/>
      <c r="AZ44" s="13"/>
      <c r="BA44" s="13"/>
    </row>
    <row r="45" spans="1:53" x14ac:dyDescent="0.25">
      <c r="A45" s="45">
        <f t="shared" ca="1" si="13"/>
        <v>4</v>
      </c>
      <c r="B45" s="52" t="s">
        <v>53</v>
      </c>
      <c r="C45" s="53" t="s">
        <v>7</v>
      </c>
      <c r="D45" s="117">
        <v>28683</v>
      </c>
      <c r="E45" s="118">
        <v>41061</v>
      </c>
      <c r="F45" s="105">
        <v>2</v>
      </c>
      <c r="G45" s="54">
        <v>33352</v>
      </c>
      <c r="H45" s="53">
        <v>0</v>
      </c>
      <c r="I45" s="56">
        <v>1</v>
      </c>
      <c r="J45" s="62">
        <v>1</v>
      </c>
      <c r="K45" s="63"/>
      <c r="L45" s="64" t="s">
        <v>84</v>
      </c>
      <c r="M45" s="65">
        <f t="shared" si="10"/>
        <v>44.257357973990416</v>
      </c>
      <c r="N45" s="66">
        <f t="shared" si="11"/>
        <v>10.368240930869268</v>
      </c>
      <c r="O45" s="67">
        <f t="shared" si="12"/>
        <v>33352</v>
      </c>
      <c r="P45" s="48"/>
      <c r="Q45" s="48">
        <f t="shared" si="14"/>
        <v>4</v>
      </c>
      <c r="R45" s="48">
        <f t="shared" si="15"/>
        <v>9</v>
      </c>
      <c r="S45" s="48">
        <f t="shared" si="16"/>
        <v>9</v>
      </c>
      <c r="T45" s="48">
        <f t="shared" si="17"/>
        <v>5</v>
      </c>
      <c r="U45" s="48">
        <f t="shared" si="18"/>
        <v>11</v>
      </c>
      <c r="V45" s="48"/>
      <c r="W45" s="48">
        <f t="shared" ca="1" si="19"/>
        <v>11.703909899539052</v>
      </c>
      <c r="Y45" s="13"/>
      <c r="Z45" s="13"/>
      <c r="AA45" s="2"/>
      <c r="AB45" s="2"/>
      <c r="AC45" s="2"/>
      <c r="AD45" s="2"/>
      <c r="AE45" s="2"/>
      <c r="AF45" s="2"/>
      <c r="AG45" s="1"/>
      <c r="AH45" s="1"/>
      <c r="AZ45" s="13"/>
      <c r="BA45" s="13"/>
    </row>
    <row r="46" spans="1:53" x14ac:dyDescent="0.25">
      <c r="A46" s="45">
        <f t="shared" ca="1" si="13"/>
        <v>16</v>
      </c>
      <c r="B46" s="52" t="s">
        <v>55</v>
      </c>
      <c r="C46" s="53" t="s">
        <v>7</v>
      </c>
      <c r="D46" s="117">
        <v>34807</v>
      </c>
      <c r="E46" s="118">
        <v>42156</v>
      </c>
      <c r="F46" s="105">
        <v>2</v>
      </c>
      <c r="G46" s="54">
        <v>33734</v>
      </c>
      <c r="H46" s="53">
        <v>0</v>
      </c>
      <c r="I46" s="56">
        <v>1</v>
      </c>
      <c r="J46" s="62">
        <v>2</v>
      </c>
      <c r="K46" s="63"/>
      <c r="L46" s="71"/>
      <c r="M46" s="65">
        <f t="shared" si="10"/>
        <v>27.49075975359343</v>
      </c>
      <c r="N46" s="66">
        <f t="shared" si="11"/>
        <v>7.3702943189596164</v>
      </c>
      <c r="O46" s="67">
        <f t="shared" si="12"/>
        <v>33734</v>
      </c>
      <c r="P46" s="48"/>
      <c r="Q46" s="48">
        <f t="shared" si="14"/>
        <v>18</v>
      </c>
      <c r="R46" s="48">
        <f t="shared" si="15"/>
        <v>12</v>
      </c>
      <c r="S46" s="48">
        <f t="shared" si="16"/>
        <v>9</v>
      </c>
      <c r="T46" s="48">
        <f t="shared" si="17"/>
        <v>10</v>
      </c>
      <c r="U46" s="48">
        <f t="shared" si="18"/>
        <v>7</v>
      </c>
      <c r="V46" s="48"/>
      <c r="W46" s="48">
        <f t="shared" ca="1" si="19"/>
        <v>19.307921611191372</v>
      </c>
      <c r="Y46" s="13"/>
      <c r="Z46" s="13"/>
      <c r="AA46" s="2"/>
      <c r="AB46" s="2"/>
      <c r="AC46" s="2"/>
      <c r="AD46" s="2"/>
      <c r="AE46" s="2"/>
      <c r="AF46" s="2"/>
      <c r="AG46" s="1"/>
      <c r="AH46" s="1"/>
      <c r="AZ46" s="13"/>
      <c r="BA46" s="13"/>
    </row>
    <row r="47" spans="1:53" x14ac:dyDescent="0.25">
      <c r="A47" s="45">
        <f t="shared" ca="1" si="13"/>
        <v>7</v>
      </c>
      <c r="B47" s="52" t="s">
        <v>58</v>
      </c>
      <c r="C47" s="53" t="s">
        <v>6</v>
      </c>
      <c r="D47" s="117">
        <v>30364</v>
      </c>
      <c r="E47" s="118">
        <v>39052</v>
      </c>
      <c r="F47" s="105">
        <v>2</v>
      </c>
      <c r="G47" s="54">
        <v>27529</v>
      </c>
      <c r="H47" s="53">
        <v>0</v>
      </c>
      <c r="I47" s="56">
        <v>0.8</v>
      </c>
      <c r="J47" s="62">
        <v>1</v>
      </c>
      <c r="K47" s="63"/>
      <c r="L47" s="64" t="s">
        <v>85</v>
      </c>
      <c r="M47" s="65">
        <f t="shared" si="10"/>
        <v>39.655030800821358</v>
      </c>
      <c r="N47" s="66">
        <f t="shared" si="11"/>
        <v>15.868583162217659</v>
      </c>
      <c r="O47" s="67">
        <f t="shared" si="12"/>
        <v>34411.25</v>
      </c>
      <c r="P47" s="48"/>
      <c r="Q47" s="48">
        <f t="shared" si="14"/>
        <v>12</v>
      </c>
      <c r="R47" s="48">
        <f t="shared" si="15"/>
        <v>6</v>
      </c>
      <c r="S47" s="48">
        <f t="shared" si="16"/>
        <v>9</v>
      </c>
      <c r="T47" s="48">
        <f t="shared" si="17"/>
        <v>5</v>
      </c>
      <c r="U47" s="48">
        <f t="shared" si="18"/>
        <v>5</v>
      </c>
      <c r="V47" s="48"/>
      <c r="W47" s="48">
        <f t="shared" ca="1" si="19"/>
        <v>13.404360593202011</v>
      </c>
      <c r="Y47" s="13"/>
      <c r="Z47" s="13"/>
      <c r="AA47" s="2"/>
      <c r="AB47" s="2"/>
      <c r="AC47" s="2"/>
      <c r="AD47" s="2"/>
      <c r="AE47" s="2"/>
      <c r="AF47" s="2"/>
      <c r="AG47" s="1"/>
      <c r="AH47" s="1"/>
      <c r="AZ47" s="13"/>
      <c r="BA47" s="13"/>
    </row>
    <row r="48" spans="1:53" x14ac:dyDescent="0.25">
      <c r="A48" s="45">
        <f t="shared" ca="1" si="13"/>
        <v>3</v>
      </c>
      <c r="B48" s="52" t="s">
        <v>62</v>
      </c>
      <c r="C48" s="53" t="s">
        <v>6</v>
      </c>
      <c r="D48" s="117">
        <v>29830</v>
      </c>
      <c r="E48" s="118">
        <v>43313</v>
      </c>
      <c r="F48" s="105">
        <v>2</v>
      </c>
      <c r="G48" s="54">
        <v>19864</v>
      </c>
      <c r="H48" s="53">
        <v>26</v>
      </c>
      <c r="I48" s="56">
        <v>0.6</v>
      </c>
      <c r="J48" s="62">
        <v>1</v>
      </c>
      <c r="K48" s="63"/>
      <c r="L48" s="71"/>
      <c r="M48" s="65">
        <f t="shared" si="10"/>
        <v>41.117043121149898</v>
      </c>
      <c r="N48" s="66">
        <f t="shared" si="11"/>
        <v>4.2026009582477757</v>
      </c>
      <c r="O48" s="67">
        <f t="shared" si="12"/>
        <v>33106.666666666664</v>
      </c>
      <c r="P48" s="48"/>
      <c r="Q48" s="48">
        <f t="shared" si="14"/>
        <v>10</v>
      </c>
      <c r="R48" s="48">
        <f t="shared" si="15"/>
        <v>16</v>
      </c>
      <c r="S48" s="48">
        <f t="shared" si="16"/>
        <v>1</v>
      </c>
      <c r="T48" s="48">
        <f t="shared" si="17"/>
        <v>5</v>
      </c>
      <c r="U48" s="48">
        <f t="shared" si="18"/>
        <v>12</v>
      </c>
      <c r="V48" s="48"/>
      <c r="W48" s="48">
        <f t="shared" ca="1" si="19"/>
        <v>11.002068532600132</v>
      </c>
      <c r="Y48" s="13"/>
      <c r="Z48" s="13"/>
      <c r="AA48" s="2"/>
      <c r="AB48" s="2"/>
      <c r="AC48" s="2"/>
      <c r="AD48" s="2"/>
      <c r="AE48" s="2"/>
      <c r="AF48" s="2"/>
      <c r="AG48" s="1"/>
      <c r="AH48" s="1"/>
      <c r="AZ48" s="13"/>
      <c r="BA48" s="13"/>
    </row>
    <row r="49" spans="1:53" x14ac:dyDescent="0.25">
      <c r="A49" s="45">
        <f t="shared" ca="1" si="13"/>
        <v>11</v>
      </c>
      <c r="B49" s="52" t="s">
        <v>70</v>
      </c>
      <c r="C49" s="53" t="s">
        <v>7</v>
      </c>
      <c r="D49" s="117">
        <v>28834</v>
      </c>
      <c r="E49" s="118">
        <v>37561</v>
      </c>
      <c r="F49" s="105">
        <v>2</v>
      </c>
      <c r="G49" s="54">
        <v>28774</v>
      </c>
      <c r="H49" s="53">
        <v>0</v>
      </c>
      <c r="I49" s="56">
        <v>1</v>
      </c>
      <c r="J49" s="62">
        <v>2</v>
      </c>
      <c r="K49" s="63"/>
      <c r="L49" s="71"/>
      <c r="M49" s="65">
        <f t="shared" si="10"/>
        <v>43.843942505133469</v>
      </c>
      <c r="N49" s="66">
        <f t="shared" si="11"/>
        <v>19.950718685831621</v>
      </c>
      <c r="O49" s="67">
        <f t="shared" si="12"/>
        <v>28774</v>
      </c>
      <c r="P49" s="48"/>
      <c r="Q49" s="48">
        <f t="shared" si="14"/>
        <v>5</v>
      </c>
      <c r="R49" s="48">
        <f t="shared" si="15"/>
        <v>3</v>
      </c>
      <c r="S49" s="48">
        <f t="shared" si="16"/>
        <v>9</v>
      </c>
      <c r="T49" s="48">
        <f t="shared" si="17"/>
        <v>10</v>
      </c>
      <c r="U49" s="48">
        <f t="shared" si="18"/>
        <v>18</v>
      </c>
      <c r="V49" s="48"/>
      <c r="W49" s="48">
        <f t="shared" ca="1" si="19"/>
        <v>15.408715545137232</v>
      </c>
      <c r="Y49" s="13"/>
      <c r="Z49" s="13"/>
      <c r="AA49" s="2"/>
      <c r="AB49" s="2"/>
      <c r="AC49" s="2"/>
      <c r="AD49" s="2"/>
      <c r="AE49" s="2"/>
      <c r="AF49" s="2"/>
      <c r="AG49" s="1"/>
      <c r="AH49" s="1"/>
      <c r="AZ49" s="13"/>
      <c r="BA49" s="13"/>
    </row>
    <row r="50" spans="1:53" x14ac:dyDescent="0.25">
      <c r="A50" s="45">
        <f t="shared" ca="1" si="13"/>
        <v>15</v>
      </c>
      <c r="B50" s="52" t="s">
        <v>71</v>
      </c>
      <c r="C50" s="53" t="s">
        <v>7</v>
      </c>
      <c r="D50" s="117">
        <v>31423</v>
      </c>
      <c r="E50" s="118">
        <v>38626</v>
      </c>
      <c r="F50" s="105">
        <v>2</v>
      </c>
      <c r="G50" s="54">
        <v>23432</v>
      </c>
      <c r="H50" s="53">
        <v>4</v>
      </c>
      <c r="I50" s="56">
        <v>0.7</v>
      </c>
      <c r="J50" s="62">
        <v>3</v>
      </c>
      <c r="K50" s="63"/>
      <c r="L50" s="71"/>
      <c r="M50" s="65">
        <f t="shared" si="10"/>
        <v>36.755646817248461</v>
      </c>
      <c r="N50" s="66">
        <f t="shared" si="11"/>
        <v>17.034907597535934</v>
      </c>
      <c r="O50" s="67">
        <f t="shared" si="12"/>
        <v>33474.285714285717</v>
      </c>
      <c r="P50" s="48"/>
      <c r="Q50" s="48">
        <f t="shared" si="14"/>
        <v>13</v>
      </c>
      <c r="R50" s="48">
        <f t="shared" si="15"/>
        <v>5</v>
      </c>
      <c r="S50" s="48">
        <f t="shared" si="16"/>
        <v>4</v>
      </c>
      <c r="T50" s="48">
        <f t="shared" si="17"/>
        <v>16</v>
      </c>
      <c r="U50" s="48">
        <f t="shared" si="18"/>
        <v>10</v>
      </c>
      <c r="V50" s="48"/>
      <c r="W50" s="48">
        <f t="shared" ca="1" si="19"/>
        <v>17.708952653133739</v>
      </c>
      <c r="Y50" s="13"/>
      <c r="Z50" s="13"/>
      <c r="AA50" s="2"/>
      <c r="AB50" s="2"/>
      <c r="AC50" s="2"/>
      <c r="AD50" s="2"/>
      <c r="AE50" s="2"/>
      <c r="AF50" s="2"/>
      <c r="AG50" s="1"/>
      <c r="AH50" s="1"/>
      <c r="AZ50" s="13"/>
      <c r="BA50" s="13"/>
    </row>
    <row r="51" spans="1:53" x14ac:dyDescent="0.25">
      <c r="A51" s="45">
        <f t="shared" ca="1" si="13"/>
        <v>6</v>
      </c>
      <c r="B51" s="52" t="s">
        <v>72</v>
      </c>
      <c r="C51" s="53" t="s">
        <v>6</v>
      </c>
      <c r="D51" s="117">
        <v>29591</v>
      </c>
      <c r="E51" s="118">
        <v>44440</v>
      </c>
      <c r="F51" s="105">
        <v>2</v>
      </c>
      <c r="G51" s="54">
        <v>36340</v>
      </c>
      <c r="H51" s="53">
        <v>0</v>
      </c>
      <c r="I51" s="56">
        <v>1</v>
      </c>
      <c r="J51" s="62">
        <v>1</v>
      </c>
      <c r="K51" s="63"/>
      <c r="L51" s="71"/>
      <c r="M51" s="65">
        <f t="shared" si="10"/>
        <v>41.771389459274467</v>
      </c>
      <c r="N51" s="66">
        <f t="shared" si="11"/>
        <v>1.1170431211498972</v>
      </c>
      <c r="O51" s="67">
        <f t="shared" si="12"/>
        <v>36340</v>
      </c>
      <c r="P51" s="48"/>
      <c r="Q51" s="48">
        <f t="shared" si="14"/>
        <v>8</v>
      </c>
      <c r="R51" s="48">
        <f t="shared" si="15"/>
        <v>19</v>
      </c>
      <c r="S51" s="48">
        <f t="shared" si="16"/>
        <v>9</v>
      </c>
      <c r="T51" s="48">
        <f t="shared" si="17"/>
        <v>5</v>
      </c>
      <c r="U51" s="48">
        <f t="shared" si="18"/>
        <v>3</v>
      </c>
      <c r="V51" s="48"/>
      <c r="W51" s="48">
        <f t="shared" ca="1" si="19"/>
        <v>12.700554972856171</v>
      </c>
      <c r="Y51" s="13"/>
      <c r="Z51" s="13"/>
      <c r="AA51" s="2"/>
      <c r="AB51" s="2"/>
      <c r="AC51" s="2"/>
      <c r="AD51" s="2"/>
      <c r="AE51" s="2"/>
      <c r="AF51" s="2"/>
      <c r="AG51" s="1"/>
      <c r="AH51" s="1"/>
      <c r="AZ51" s="13"/>
      <c r="BA51" s="13"/>
    </row>
    <row r="52" spans="1:53" s="68" customFormat="1" x14ac:dyDescent="0.25">
      <c r="A52" s="57"/>
      <c r="B52" s="58"/>
      <c r="C52" s="59"/>
      <c r="D52" s="116"/>
      <c r="E52" s="116"/>
      <c r="F52" s="59"/>
      <c r="G52" s="60"/>
      <c r="H52" s="59"/>
      <c r="I52" s="61"/>
      <c r="J52" s="62"/>
      <c r="K52" s="63"/>
      <c r="L52" s="71"/>
      <c r="M52" s="65"/>
      <c r="N52" s="66"/>
      <c r="O52" s="67"/>
      <c r="Y52" s="13"/>
      <c r="Z52" s="13"/>
      <c r="AA52" s="72"/>
      <c r="AB52" s="72"/>
      <c r="AC52" s="72"/>
      <c r="AD52" s="72"/>
      <c r="AE52" s="72"/>
      <c r="AF52" s="72"/>
      <c r="AG52" s="69"/>
      <c r="AH52" s="69"/>
      <c r="AZ52" s="70"/>
      <c r="BA52" s="70"/>
    </row>
    <row r="53" spans="1:53" x14ac:dyDescent="0.25">
      <c r="A53" s="49">
        <f ca="1">RANK(W53,$W$53:$W$65,1)</f>
        <v>7</v>
      </c>
      <c r="B53" s="106" t="s">
        <v>12</v>
      </c>
      <c r="C53" s="107" t="s">
        <v>6</v>
      </c>
      <c r="D53" s="119">
        <v>26974</v>
      </c>
      <c r="E53" s="120">
        <v>37257</v>
      </c>
      <c r="F53" s="108">
        <v>3</v>
      </c>
      <c r="G53" s="109">
        <v>49929</v>
      </c>
      <c r="H53" s="110">
        <v>2</v>
      </c>
      <c r="I53" s="111">
        <v>1</v>
      </c>
      <c r="J53" s="62">
        <v>0</v>
      </c>
      <c r="K53" s="63"/>
      <c r="L53" s="64" t="s">
        <v>86</v>
      </c>
      <c r="M53" s="65">
        <f t="shared" ref="M53:M65" si="20">($I$1-D53)/365.25</f>
        <v>48.936344969199176</v>
      </c>
      <c r="N53" s="66">
        <f t="shared" ref="N53:N65" si="21">($I$1-E53)/365.25</f>
        <v>20.78302532511978</v>
      </c>
      <c r="O53" s="67">
        <f t="shared" ref="O53:O65" si="22">(G53*12/I53)/(IF(YEAR(E53)=$E$1,13-MONTH(E53),12))</f>
        <v>49929</v>
      </c>
      <c r="P53" s="50"/>
      <c r="Q53" s="50">
        <f t="shared" ref="Q53:Q65" si="23">RANK(M53,$M$53:$M$65,$C$97)</f>
        <v>11</v>
      </c>
      <c r="R53" s="50">
        <f t="shared" ref="R53:R65" si="24">RANK(N53,$N$53:$N$65,$C$98)</f>
        <v>10</v>
      </c>
      <c r="S53" s="50">
        <f t="shared" ref="S53:S65" si="25">RANK(H53,$H$53:$H$65,$C$99)</f>
        <v>4</v>
      </c>
      <c r="T53" s="50">
        <f t="shared" ref="T53:T65" si="26">RANK(J53,$J$53:$J$65,$C$100)</f>
        <v>1</v>
      </c>
      <c r="U53" s="50">
        <f t="shared" ref="U53:U65" si="27">RANK(O53,$O$53:$O$65,$C$101)</f>
        <v>4</v>
      </c>
      <c r="V53" s="50"/>
      <c r="W53" s="50">
        <f t="shared" ref="W53:W65" ca="1" si="28">Q53*$D$97+R53*$D$98+S53*$D$99+T53*$D$100+U53*$D$101+RAND()/100</f>
        <v>4.7074677636753837</v>
      </c>
      <c r="Y53" s="13"/>
      <c r="Z53" s="13"/>
      <c r="AA53" s="2"/>
      <c r="AB53" s="2"/>
      <c r="AC53" s="2"/>
      <c r="AD53" s="2"/>
      <c r="AE53" s="2"/>
      <c r="AF53" s="2"/>
      <c r="AG53" s="1"/>
      <c r="AH53" s="1"/>
      <c r="AZ53" s="13"/>
      <c r="BA53" s="13"/>
    </row>
    <row r="54" spans="1:53" x14ac:dyDescent="0.25">
      <c r="A54" s="49">
        <f t="shared" ref="A54:A65" ca="1" si="29">RANK(W54,$W$53:$W$65,1)</f>
        <v>12</v>
      </c>
      <c r="B54" s="106" t="s">
        <v>19</v>
      </c>
      <c r="C54" s="107" t="s">
        <v>6</v>
      </c>
      <c r="D54" s="119">
        <v>23834</v>
      </c>
      <c r="E54" s="120">
        <v>32690</v>
      </c>
      <c r="F54" s="108">
        <v>3</v>
      </c>
      <c r="G54" s="109">
        <v>55313</v>
      </c>
      <c r="H54" s="110">
        <v>3</v>
      </c>
      <c r="I54" s="111">
        <v>1</v>
      </c>
      <c r="J54" s="62">
        <v>1</v>
      </c>
      <c r="K54" s="63"/>
      <c r="L54" s="64" t="s">
        <v>87</v>
      </c>
      <c r="M54" s="65">
        <f t="shared" si="20"/>
        <v>57.533196440793979</v>
      </c>
      <c r="N54" s="66">
        <f t="shared" si="21"/>
        <v>33.286789869952088</v>
      </c>
      <c r="O54" s="67">
        <f t="shared" si="22"/>
        <v>55313</v>
      </c>
      <c r="P54" s="50"/>
      <c r="Q54" s="50">
        <f t="shared" si="23"/>
        <v>13</v>
      </c>
      <c r="R54" s="50">
        <f t="shared" si="24"/>
        <v>12</v>
      </c>
      <c r="S54" s="50">
        <f t="shared" si="25"/>
        <v>3</v>
      </c>
      <c r="T54" s="50">
        <f t="shared" si="26"/>
        <v>8</v>
      </c>
      <c r="U54" s="50">
        <f t="shared" si="27"/>
        <v>11</v>
      </c>
      <c r="V54" s="50"/>
      <c r="W54" s="50">
        <f t="shared" ca="1" si="28"/>
        <v>8.7064452443842786</v>
      </c>
      <c r="Y54" s="13"/>
      <c r="Z54" s="13"/>
      <c r="AA54" s="2"/>
      <c r="AB54" s="2"/>
      <c r="AC54" s="2"/>
      <c r="AD54" s="2"/>
      <c r="AE54" s="2"/>
      <c r="AF54" s="2"/>
      <c r="AG54" s="1"/>
      <c r="AH54" s="1"/>
      <c r="AZ54" s="13"/>
      <c r="BA54" s="13"/>
    </row>
    <row r="55" spans="1:53" x14ac:dyDescent="0.25">
      <c r="A55" s="49">
        <f t="shared" ca="1" si="29"/>
        <v>6</v>
      </c>
      <c r="B55" s="106" t="s">
        <v>30</v>
      </c>
      <c r="C55" s="107" t="s">
        <v>6</v>
      </c>
      <c r="D55" s="119">
        <v>30387</v>
      </c>
      <c r="E55" s="120">
        <v>43435</v>
      </c>
      <c r="F55" s="108">
        <v>3</v>
      </c>
      <c r="G55" s="109">
        <v>54566</v>
      </c>
      <c r="H55" s="110">
        <v>9</v>
      </c>
      <c r="I55" s="111">
        <v>1</v>
      </c>
      <c r="J55" s="62">
        <v>0</v>
      </c>
      <c r="K55" s="63"/>
      <c r="L55" s="71"/>
      <c r="M55" s="65">
        <f t="shared" si="20"/>
        <v>39.592060232717316</v>
      </c>
      <c r="N55" s="66">
        <f t="shared" si="21"/>
        <v>3.868583162217659</v>
      </c>
      <c r="O55" s="67">
        <f t="shared" si="22"/>
        <v>54566</v>
      </c>
      <c r="P55" s="50"/>
      <c r="Q55" s="50">
        <f t="shared" si="23"/>
        <v>9</v>
      </c>
      <c r="R55" s="50">
        <f t="shared" si="24"/>
        <v>2</v>
      </c>
      <c r="S55" s="50">
        <f t="shared" si="25"/>
        <v>2</v>
      </c>
      <c r="T55" s="50">
        <f t="shared" si="26"/>
        <v>1</v>
      </c>
      <c r="U55" s="50">
        <f t="shared" si="27"/>
        <v>10</v>
      </c>
      <c r="V55" s="50"/>
      <c r="W55" s="50">
        <f t="shared" ca="1" si="28"/>
        <v>4.5069645756902075</v>
      </c>
      <c r="Y55" s="13"/>
      <c r="Z55" s="13"/>
      <c r="AA55" s="2"/>
      <c r="AB55" s="2"/>
      <c r="AC55" s="2"/>
      <c r="AD55" s="2"/>
      <c r="AE55" s="2"/>
      <c r="AF55" s="2"/>
      <c r="AG55" s="1"/>
      <c r="AH55" s="1"/>
      <c r="AZ55" s="13"/>
      <c r="BA55" s="13"/>
    </row>
    <row r="56" spans="1:53" x14ac:dyDescent="0.25">
      <c r="A56" s="49">
        <f t="shared" ca="1" si="29"/>
        <v>5</v>
      </c>
      <c r="B56" s="106" t="s">
        <v>31</v>
      </c>
      <c r="C56" s="107" t="s">
        <v>7</v>
      </c>
      <c r="D56" s="119">
        <v>30917</v>
      </c>
      <c r="E56" s="120">
        <v>39661</v>
      </c>
      <c r="F56" s="108">
        <v>3</v>
      </c>
      <c r="G56" s="109">
        <v>46356</v>
      </c>
      <c r="H56" s="110">
        <v>0</v>
      </c>
      <c r="I56" s="111">
        <v>1</v>
      </c>
      <c r="J56" s="62">
        <v>0</v>
      </c>
      <c r="K56" s="63"/>
      <c r="L56" s="71"/>
      <c r="M56" s="65">
        <f t="shared" si="20"/>
        <v>38.1409993155373</v>
      </c>
      <c r="N56" s="66">
        <f t="shared" si="21"/>
        <v>14.201232032854209</v>
      </c>
      <c r="O56" s="67">
        <f t="shared" si="22"/>
        <v>46356</v>
      </c>
      <c r="P56" s="50"/>
      <c r="Q56" s="50">
        <f t="shared" si="23"/>
        <v>8</v>
      </c>
      <c r="R56" s="50">
        <f t="shared" si="24"/>
        <v>9</v>
      </c>
      <c r="S56" s="50">
        <f t="shared" si="25"/>
        <v>8</v>
      </c>
      <c r="T56" s="50">
        <f t="shared" si="26"/>
        <v>1</v>
      </c>
      <c r="U56" s="50">
        <f t="shared" si="27"/>
        <v>3</v>
      </c>
      <c r="V56" s="50"/>
      <c r="W56" s="50">
        <f t="shared" ca="1" si="28"/>
        <v>4.2005428355157166</v>
      </c>
      <c r="Y56" s="13"/>
      <c r="Z56" s="13"/>
      <c r="AA56" s="2"/>
      <c r="AB56" s="2"/>
      <c r="AC56" s="2"/>
      <c r="AD56" s="2"/>
      <c r="AE56" s="2"/>
      <c r="AF56" s="2"/>
      <c r="AG56" s="1"/>
      <c r="AH56" s="1"/>
      <c r="AZ56" s="13"/>
      <c r="BA56" s="13"/>
    </row>
    <row r="57" spans="1:53" x14ac:dyDescent="0.25">
      <c r="A57" s="49">
        <f t="shared" ca="1" si="29"/>
        <v>2</v>
      </c>
      <c r="B57" s="106" t="s">
        <v>33</v>
      </c>
      <c r="C57" s="107" t="s">
        <v>6</v>
      </c>
      <c r="D57" s="119">
        <v>32815</v>
      </c>
      <c r="E57" s="120">
        <v>41883</v>
      </c>
      <c r="F57" s="108">
        <v>3</v>
      </c>
      <c r="G57" s="109">
        <v>52174</v>
      </c>
      <c r="H57" s="110">
        <v>1</v>
      </c>
      <c r="I57" s="111">
        <v>1</v>
      </c>
      <c r="J57" s="62">
        <v>0</v>
      </c>
      <c r="K57" s="63"/>
      <c r="L57" s="71"/>
      <c r="M57" s="65">
        <f t="shared" si="20"/>
        <v>32.944558521560573</v>
      </c>
      <c r="N57" s="66">
        <f t="shared" si="21"/>
        <v>8.1177275838466798</v>
      </c>
      <c r="O57" s="67">
        <f t="shared" si="22"/>
        <v>52174</v>
      </c>
      <c r="P57" s="50"/>
      <c r="Q57" s="50">
        <f t="shared" si="23"/>
        <v>6</v>
      </c>
      <c r="R57" s="50">
        <f t="shared" si="24"/>
        <v>5</v>
      </c>
      <c r="S57" s="50">
        <f t="shared" si="25"/>
        <v>6</v>
      </c>
      <c r="T57" s="50">
        <f t="shared" si="26"/>
        <v>1</v>
      </c>
      <c r="U57" s="50">
        <f t="shared" si="27"/>
        <v>6</v>
      </c>
      <c r="V57" s="50"/>
      <c r="W57" s="50">
        <f t="shared" ca="1" si="28"/>
        <v>3.8099639025941694</v>
      </c>
      <c r="Y57" s="13"/>
      <c r="Z57" s="13"/>
      <c r="AA57" s="2"/>
      <c r="AB57" s="2"/>
      <c r="AC57" s="2"/>
      <c r="AD57" s="2"/>
      <c r="AE57" s="2"/>
      <c r="AF57" s="2"/>
      <c r="AG57" s="1"/>
      <c r="AH57" s="1"/>
      <c r="AZ57" s="13"/>
      <c r="BA57" s="13"/>
    </row>
    <row r="58" spans="1:53" x14ac:dyDescent="0.25">
      <c r="A58" s="49">
        <f t="shared" ca="1" si="29"/>
        <v>9</v>
      </c>
      <c r="B58" s="106" t="s">
        <v>43</v>
      </c>
      <c r="C58" s="107" t="s">
        <v>6</v>
      </c>
      <c r="D58" s="119">
        <v>34633</v>
      </c>
      <c r="E58" s="120">
        <v>41334</v>
      </c>
      <c r="F58" s="108">
        <v>3</v>
      </c>
      <c r="G58" s="109">
        <v>50237</v>
      </c>
      <c r="H58" s="107">
        <v>2</v>
      </c>
      <c r="I58" s="111">
        <v>1</v>
      </c>
      <c r="J58" s="62">
        <v>2</v>
      </c>
      <c r="K58" s="63" t="s">
        <v>95</v>
      </c>
      <c r="L58" s="71"/>
      <c r="M58" s="65">
        <f t="shared" si="20"/>
        <v>27.967145790554415</v>
      </c>
      <c r="N58" s="66">
        <f t="shared" si="21"/>
        <v>9.6208076659822037</v>
      </c>
      <c r="O58" s="67">
        <f t="shared" si="22"/>
        <v>50237</v>
      </c>
      <c r="P58" s="50"/>
      <c r="Q58" s="50">
        <f t="shared" si="23"/>
        <v>3</v>
      </c>
      <c r="R58" s="50">
        <f t="shared" si="24"/>
        <v>8</v>
      </c>
      <c r="S58" s="50">
        <f t="shared" si="25"/>
        <v>4</v>
      </c>
      <c r="T58" s="50">
        <f t="shared" si="26"/>
        <v>11</v>
      </c>
      <c r="U58" s="50">
        <f t="shared" si="27"/>
        <v>5</v>
      </c>
      <c r="V58" s="50"/>
      <c r="W58" s="50">
        <f t="shared" ca="1" si="28"/>
        <v>6.1033065754212963</v>
      </c>
      <c r="Y58" s="13"/>
      <c r="Z58" s="13"/>
      <c r="AA58" s="2"/>
      <c r="AB58" s="2"/>
      <c r="AC58" s="2"/>
      <c r="AD58" s="2"/>
      <c r="AE58" s="2"/>
      <c r="AF58" s="2"/>
      <c r="AG58" s="1"/>
      <c r="AH58" s="1"/>
      <c r="AZ58" s="13"/>
      <c r="BA58" s="13"/>
    </row>
    <row r="59" spans="1:53" x14ac:dyDescent="0.25">
      <c r="A59" s="49">
        <f t="shared" ca="1" si="29"/>
        <v>11</v>
      </c>
      <c r="B59" s="106" t="s">
        <v>48</v>
      </c>
      <c r="C59" s="107" t="s">
        <v>6</v>
      </c>
      <c r="D59" s="119">
        <v>32980</v>
      </c>
      <c r="E59" s="120">
        <v>41883</v>
      </c>
      <c r="F59" s="108">
        <v>3</v>
      </c>
      <c r="G59" s="109">
        <v>54312</v>
      </c>
      <c r="H59" s="107">
        <v>0</v>
      </c>
      <c r="I59" s="111">
        <v>1</v>
      </c>
      <c r="J59" s="62">
        <v>2</v>
      </c>
      <c r="K59" s="63"/>
      <c r="L59" s="64" t="s">
        <v>88</v>
      </c>
      <c r="M59" s="65">
        <f t="shared" si="20"/>
        <v>32.492813141683776</v>
      </c>
      <c r="N59" s="66">
        <f t="shared" si="21"/>
        <v>8.1177275838466798</v>
      </c>
      <c r="O59" s="67">
        <f t="shared" si="22"/>
        <v>54312</v>
      </c>
      <c r="P59" s="50"/>
      <c r="Q59" s="50">
        <f t="shared" si="23"/>
        <v>5</v>
      </c>
      <c r="R59" s="50">
        <f t="shared" si="24"/>
        <v>5</v>
      </c>
      <c r="S59" s="50">
        <f t="shared" si="25"/>
        <v>8</v>
      </c>
      <c r="T59" s="50">
        <f t="shared" si="26"/>
        <v>11</v>
      </c>
      <c r="U59" s="50">
        <f t="shared" si="27"/>
        <v>9</v>
      </c>
      <c r="V59" s="50"/>
      <c r="W59" s="50">
        <f t="shared" ca="1" si="28"/>
        <v>7.4085271752661246</v>
      </c>
      <c r="Y59" s="13"/>
      <c r="Z59" s="13"/>
      <c r="AA59" s="2"/>
      <c r="AB59" s="2"/>
      <c r="AC59" s="2"/>
      <c r="AD59" s="2"/>
      <c r="AE59" s="2"/>
      <c r="AF59" s="2"/>
      <c r="AG59" s="1"/>
      <c r="AH59" s="1"/>
      <c r="AZ59" s="13"/>
      <c r="BA59" s="13"/>
    </row>
    <row r="60" spans="1:53" x14ac:dyDescent="0.25">
      <c r="A60" s="49">
        <f t="shared" ca="1" si="29"/>
        <v>8</v>
      </c>
      <c r="B60" s="106" t="s">
        <v>56</v>
      </c>
      <c r="C60" s="107" t="s">
        <v>6</v>
      </c>
      <c r="D60" s="119">
        <v>34165</v>
      </c>
      <c r="E60" s="120">
        <v>41974</v>
      </c>
      <c r="F60" s="108">
        <v>3</v>
      </c>
      <c r="G60" s="109">
        <v>53110</v>
      </c>
      <c r="H60" s="107">
        <v>0</v>
      </c>
      <c r="I60" s="111">
        <v>1</v>
      </c>
      <c r="J60" s="62">
        <v>1</v>
      </c>
      <c r="K60" s="63"/>
      <c r="L60" s="71"/>
      <c r="M60" s="65">
        <f t="shared" si="20"/>
        <v>29.248459958932237</v>
      </c>
      <c r="N60" s="66">
        <f t="shared" si="21"/>
        <v>7.868583162217659</v>
      </c>
      <c r="O60" s="67">
        <f t="shared" si="22"/>
        <v>53110</v>
      </c>
      <c r="P60" s="50"/>
      <c r="Q60" s="50">
        <f t="shared" si="23"/>
        <v>4</v>
      </c>
      <c r="R60" s="50">
        <f t="shared" si="24"/>
        <v>4</v>
      </c>
      <c r="S60" s="50">
        <f t="shared" si="25"/>
        <v>8</v>
      </c>
      <c r="T60" s="50">
        <f t="shared" si="26"/>
        <v>8</v>
      </c>
      <c r="U60" s="50">
        <f t="shared" si="27"/>
        <v>8</v>
      </c>
      <c r="V60" s="50"/>
      <c r="W60" s="50">
        <f t="shared" ca="1" si="28"/>
        <v>6.0083693790542956</v>
      </c>
      <c r="Y60" s="13"/>
      <c r="Z60" s="13"/>
      <c r="AA60" s="2"/>
      <c r="AB60" s="2"/>
      <c r="AC60" s="2"/>
      <c r="AD60" s="2"/>
      <c r="AE60" s="2"/>
      <c r="AF60" s="2"/>
      <c r="AG60" s="1"/>
      <c r="AH60" s="1"/>
      <c r="AZ60" s="13"/>
      <c r="BA60" s="13"/>
    </row>
    <row r="61" spans="1:53" x14ac:dyDescent="0.25">
      <c r="A61" s="49">
        <f t="shared" ca="1" si="29"/>
        <v>4</v>
      </c>
      <c r="B61" s="106" t="s">
        <v>57</v>
      </c>
      <c r="C61" s="107" t="s">
        <v>7</v>
      </c>
      <c r="D61" s="119">
        <v>35990</v>
      </c>
      <c r="E61" s="120">
        <v>43282</v>
      </c>
      <c r="F61" s="108">
        <v>3</v>
      </c>
      <c r="G61" s="109">
        <v>59173</v>
      </c>
      <c r="H61" s="107">
        <v>1</v>
      </c>
      <c r="I61" s="111">
        <v>1</v>
      </c>
      <c r="J61" s="62">
        <v>0</v>
      </c>
      <c r="K61" s="63" t="s">
        <v>96</v>
      </c>
      <c r="L61" s="71"/>
      <c r="M61" s="65">
        <f t="shared" si="20"/>
        <v>24.251882272416154</v>
      </c>
      <c r="N61" s="66">
        <f t="shared" si="21"/>
        <v>4.2874743326488707</v>
      </c>
      <c r="O61" s="67">
        <f t="shared" si="22"/>
        <v>59173</v>
      </c>
      <c r="P61" s="50"/>
      <c r="Q61" s="50">
        <f t="shared" si="23"/>
        <v>1</v>
      </c>
      <c r="R61" s="50">
        <f t="shared" si="24"/>
        <v>3</v>
      </c>
      <c r="S61" s="50">
        <f t="shared" si="25"/>
        <v>6</v>
      </c>
      <c r="T61" s="50">
        <f t="shared" si="26"/>
        <v>1</v>
      </c>
      <c r="U61" s="50">
        <f t="shared" si="27"/>
        <v>13</v>
      </c>
      <c r="V61" s="50"/>
      <c r="W61" s="50">
        <f t="shared" ca="1" si="28"/>
        <v>4.0091934656394335</v>
      </c>
      <c r="Y61" s="13"/>
      <c r="Z61" s="13"/>
      <c r="AA61" s="2"/>
      <c r="AB61" s="2"/>
      <c r="AC61" s="2"/>
      <c r="AD61" s="2"/>
      <c r="AE61" s="2"/>
      <c r="AF61" s="2"/>
      <c r="AG61" s="1"/>
      <c r="AH61" s="1"/>
      <c r="AZ61" s="13"/>
      <c r="BA61" s="13"/>
    </row>
    <row r="62" spans="1:53" x14ac:dyDescent="0.25">
      <c r="A62" s="49">
        <f t="shared" ca="1" si="29"/>
        <v>1</v>
      </c>
      <c r="B62" s="106" t="s">
        <v>59</v>
      </c>
      <c r="C62" s="107" t="s">
        <v>6</v>
      </c>
      <c r="D62" s="119">
        <v>26990</v>
      </c>
      <c r="E62" s="120">
        <v>37257</v>
      </c>
      <c r="F62" s="108">
        <v>3</v>
      </c>
      <c r="G62" s="109">
        <v>35644</v>
      </c>
      <c r="H62" s="107">
        <v>12</v>
      </c>
      <c r="I62" s="111">
        <v>1</v>
      </c>
      <c r="J62" s="62">
        <v>0</v>
      </c>
      <c r="K62" s="63"/>
      <c r="L62" s="71"/>
      <c r="M62" s="65">
        <f t="shared" si="20"/>
        <v>48.892539356605063</v>
      </c>
      <c r="N62" s="66">
        <f t="shared" si="21"/>
        <v>20.78302532511978</v>
      </c>
      <c r="O62" s="67">
        <f t="shared" si="22"/>
        <v>35644</v>
      </c>
      <c r="P62" s="50"/>
      <c r="Q62" s="50">
        <f t="shared" si="23"/>
        <v>10</v>
      </c>
      <c r="R62" s="50">
        <f t="shared" si="24"/>
        <v>10</v>
      </c>
      <c r="S62" s="50">
        <f t="shared" si="25"/>
        <v>1</v>
      </c>
      <c r="T62" s="50">
        <f t="shared" si="26"/>
        <v>1</v>
      </c>
      <c r="U62" s="50">
        <f t="shared" si="27"/>
        <v>1</v>
      </c>
      <c r="V62" s="50"/>
      <c r="W62" s="50">
        <f t="shared" ca="1" si="28"/>
        <v>3.605048195006411</v>
      </c>
      <c r="Y62" s="13"/>
      <c r="Z62" s="13"/>
      <c r="AA62" s="2"/>
      <c r="AB62" s="2"/>
      <c r="AC62" s="2"/>
      <c r="AD62" s="2"/>
      <c r="AE62" s="2"/>
      <c r="AF62" s="2"/>
      <c r="AG62" s="1"/>
      <c r="AH62" s="1"/>
      <c r="AZ62" s="13"/>
      <c r="BA62" s="13"/>
    </row>
    <row r="63" spans="1:53" x14ac:dyDescent="0.25">
      <c r="A63" s="49">
        <f t="shared" ca="1" si="29"/>
        <v>13</v>
      </c>
      <c r="B63" s="106" t="s">
        <v>61</v>
      </c>
      <c r="C63" s="107" t="s">
        <v>7</v>
      </c>
      <c r="D63" s="119">
        <v>23954</v>
      </c>
      <c r="E63" s="120">
        <v>32690</v>
      </c>
      <c r="F63" s="108">
        <v>3</v>
      </c>
      <c r="G63" s="109">
        <v>36555</v>
      </c>
      <c r="H63" s="107">
        <v>0</v>
      </c>
      <c r="I63" s="111">
        <v>1</v>
      </c>
      <c r="J63" s="62">
        <v>4</v>
      </c>
      <c r="K63" s="63"/>
      <c r="L63" s="71"/>
      <c r="M63" s="65">
        <f t="shared" si="20"/>
        <v>57.204654346338124</v>
      </c>
      <c r="N63" s="66">
        <f t="shared" si="21"/>
        <v>33.286789869952088</v>
      </c>
      <c r="O63" s="67">
        <f t="shared" si="22"/>
        <v>36555</v>
      </c>
      <c r="P63" s="50"/>
      <c r="Q63" s="50">
        <f t="shared" si="23"/>
        <v>12</v>
      </c>
      <c r="R63" s="50">
        <f t="shared" si="24"/>
        <v>12</v>
      </c>
      <c r="S63" s="50">
        <f t="shared" si="25"/>
        <v>8</v>
      </c>
      <c r="T63" s="50">
        <f t="shared" si="26"/>
        <v>13</v>
      </c>
      <c r="U63" s="50">
        <f t="shared" si="27"/>
        <v>2</v>
      </c>
      <c r="V63" s="50"/>
      <c r="W63" s="50">
        <f t="shared" ca="1" si="28"/>
        <v>8.7086265789105983</v>
      </c>
      <c r="Y63" s="13"/>
      <c r="Z63" s="13"/>
      <c r="AA63" s="2"/>
      <c r="AB63" s="2"/>
      <c r="AC63" s="2"/>
      <c r="AD63" s="2"/>
      <c r="AE63" s="2"/>
      <c r="AF63" s="2"/>
      <c r="AG63" s="1"/>
      <c r="AH63" s="1"/>
      <c r="AZ63" s="13"/>
      <c r="BA63" s="13"/>
    </row>
    <row r="64" spans="1:53" x14ac:dyDescent="0.25">
      <c r="A64" s="49">
        <f t="shared" ca="1" si="29"/>
        <v>3</v>
      </c>
      <c r="B64" s="106" t="s">
        <v>65</v>
      </c>
      <c r="C64" s="107" t="s">
        <v>6</v>
      </c>
      <c r="D64" s="119">
        <v>35300</v>
      </c>
      <c r="E64" s="120">
        <v>44440</v>
      </c>
      <c r="F64" s="108">
        <v>3</v>
      </c>
      <c r="G64" s="109">
        <v>55420</v>
      </c>
      <c r="H64" s="107">
        <v>0</v>
      </c>
      <c r="I64" s="111">
        <v>1</v>
      </c>
      <c r="J64" s="62">
        <v>0</v>
      </c>
      <c r="K64" s="63"/>
      <c r="L64" s="71"/>
      <c r="M64" s="65">
        <f t="shared" si="20"/>
        <v>26.140999315537304</v>
      </c>
      <c r="N64" s="66">
        <f t="shared" si="21"/>
        <v>1.1170431211498972</v>
      </c>
      <c r="O64" s="67">
        <f t="shared" si="22"/>
        <v>55420</v>
      </c>
      <c r="P64" s="50"/>
      <c r="Q64" s="50">
        <f t="shared" si="23"/>
        <v>2</v>
      </c>
      <c r="R64" s="50">
        <f t="shared" si="24"/>
        <v>1</v>
      </c>
      <c r="S64" s="50">
        <f t="shared" si="25"/>
        <v>8</v>
      </c>
      <c r="T64" s="50">
        <f t="shared" si="26"/>
        <v>1</v>
      </c>
      <c r="U64" s="50">
        <f t="shared" si="27"/>
        <v>12</v>
      </c>
      <c r="V64" s="50"/>
      <c r="W64" s="50">
        <f t="shared" ca="1" si="28"/>
        <v>4.0054096468254912</v>
      </c>
      <c r="Y64" s="13"/>
      <c r="Z64" s="13"/>
      <c r="AG64" s="1"/>
      <c r="AH64" s="1"/>
      <c r="AZ64" s="13"/>
      <c r="BA64" s="13"/>
    </row>
    <row r="65" spans="1:53" x14ac:dyDescent="0.25">
      <c r="A65" s="49">
        <f t="shared" ca="1" si="29"/>
        <v>10</v>
      </c>
      <c r="B65" s="106" t="s">
        <v>67</v>
      </c>
      <c r="C65" s="107" t="s">
        <v>7</v>
      </c>
      <c r="D65" s="119">
        <v>31558</v>
      </c>
      <c r="E65" s="120">
        <v>41579</v>
      </c>
      <c r="F65" s="108">
        <v>3</v>
      </c>
      <c r="G65" s="109">
        <v>52441</v>
      </c>
      <c r="H65" s="107">
        <v>0</v>
      </c>
      <c r="I65" s="111">
        <v>1</v>
      </c>
      <c r="J65" s="62">
        <v>1</v>
      </c>
      <c r="K65" s="63"/>
      <c r="L65" s="64" t="s">
        <v>89</v>
      </c>
      <c r="M65" s="65">
        <f t="shared" si="20"/>
        <v>36.386036960985628</v>
      </c>
      <c r="N65" s="66">
        <f t="shared" si="21"/>
        <v>8.9500342231348391</v>
      </c>
      <c r="O65" s="67">
        <f t="shared" si="22"/>
        <v>52441</v>
      </c>
      <c r="P65" s="50"/>
      <c r="Q65" s="50">
        <f t="shared" si="23"/>
        <v>7</v>
      </c>
      <c r="R65" s="50">
        <f t="shared" si="24"/>
        <v>7</v>
      </c>
      <c r="S65" s="50">
        <f t="shared" si="25"/>
        <v>8</v>
      </c>
      <c r="T65" s="50">
        <f t="shared" si="26"/>
        <v>8</v>
      </c>
      <c r="U65" s="50">
        <f t="shared" si="27"/>
        <v>7</v>
      </c>
      <c r="V65" s="50"/>
      <c r="W65" s="50">
        <f t="shared" ca="1" si="28"/>
        <v>6.709794632177033</v>
      </c>
      <c r="Y65" s="13"/>
      <c r="Z65" s="13"/>
      <c r="AG65" s="1"/>
      <c r="AH65" s="1"/>
      <c r="AZ65" s="13"/>
      <c r="BA65" s="13"/>
    </row>
    <row r="66" spans="1:53" s="68" customFormat="1" x14ac:dyDescent="0.25">
      <c r="A66" s="57"/>
      <c r="B66" s="58"/>
      <c r="C66" s="59"/>
      <c r="D66" s="116"/>
      <c r="E66" s="116"/>
      <c r="F66" s="59"/>
      <c r="G66" s="60"/>
      <c r="H66" s="59"/>
      <c r="I66" s="61"/>
      <c r="J66" s="62"/>
      <c r="K66" s="63"/>
      <c r="L66" s="64"/>
      <c r="M66" s="65"/>
      <c r="N66" s="66"/>
      <c r="O66" s="67"/>
      <c r="Y66" s="13"/>
      <c r="Z66" s="13"/>
      <c r="AG66" s="69"/>
      <c r="AH66" s="69"/>
      <c r="AZ66" s="70"/>
      <c r="BA66" s="70"/>
    </row>
    <row r="67" spans="1:53" x14ac:dyDescent="0.25">
      <c r="A67" s="51"/>
      <c r="B67" s="88" t="s">
        <v>20</v>
      </c>
      <c r="C67" s="89" t="s">
        <v>6</v>
      </c>
      <c r="D67" s="114">
        <v>23986</v>
      </c>
      <c r="E67" s="115">
        <v>30348</v>
      </c>
      <c r="F67" s="90">
        <v>4</v>
      </c>
      <c r="G67" s="91">
        <v>99367</v>
      </c>
      <c r="H67" s="92">
        <v>4</v>
      </c>
      <c r="I67" s="93">
        <v>1</v>
      </c>
      <c r="J67" s="62">
        <v>1</v>
      </c>
      <c r="K67" s="63"/>
      <c r="L67" s="71"/>
      <c r="M67" s="65">
        <f t="shared" ref="M67:N70" si="30">($I$1-D67)/365.25</f>
        <v>57.117043121149898</v>
      </c>
      <c r="N67" s="66">
        <f t="shared" si="30"/>
        <v>39.698836413415471</v>
      </c>
      <c r="O67" s="67">
        <f>(G67*12/I67)/(IF(YEAR(E67)=$E$1,13-MONTH(E67),12))</f>
        <v>99367</v>
      </c>
      <c r="P67" s="51"/>
      <c r="Q67" s="51"/>
      <c r="R67" s="51"/>
      <c r="S67" s="51"/>
      <c r="T67" s="51"/>
      <c r="U67" s="51"/>
      <c r="V67" s="51"/>
      <c r="W67" s="51"/>
      <c r="Y67" s="13"/>
      <c r="Z67" s="13"/>
      <c r="AG67" s="1"/>
      <c r="AH67" s="1"/>
      <c r="AZ67" s="13"/>
      <c r="BA67" s="13"/>
    </row>
    <row r="68" spans="1:53" x14ac:dyDescent="0.25">
      <c r="A68" s="51"/>
      <c r="B68" s="88" t="s">
        <v>32</v>
      </c>
      <c r="C68" s="89" t="s">
        <v>6</v>
      </c>
      <c r="D68" s="114">
        <v>32117</v>
      </c>
      <c r="E68" s="115">
        <v>41699</v>
      </c>
      <c r="F68" s="90">
        <v>4</v>
      </c>
      <c r="G68" s="91">
        <v>127272</v>
      </c>
      <c r="H68" s="92">
        <v>0</v>
      </c>
      <c r="I68" s="93">
        <v>1</v>
      </c>
      <c r="J68" s="62">
        <v>0</v>
      </c>
      <c r="K68" s="63"/>
      <c r="L68" s="71"/>
      <c r="M68" s="65">
        <f t="shared" si="30"/>
        <v>34.855578370978783</v>
      </c>
      <c r="N68" s="66">
        <f t="shared" si="30"/>
        <v>8.6214921286789874</v>
      </c>
      <c r="O68" s="67">
        <f>(G68*12/I68)/(IF(YEAR(E68)=$E$1,13-MONTH(E68),12))</f>
        <v>127272</v>
      </c>
      <c r="P68" s="51"/>
      <c r="Q68" s="51"/>
      <c r="R68" s="51"/>
      <c r="S68" s="51"/>
      <c r="T68" s="51"/>
      <c r="U68" s="51"/>
      <c r="V68" s="51"/>
      <c r="W68" s="51"/>
      <c r="Y68" s="13"/>
      <c r="Z68" s="13"/>
      <c r="AG68" s="1"/>
      <c r="AH68" s="1"/>
      <c r="AZ68" s="13"/>
      <c r="BA68" s="13"/>
    </row>
    <row r="69" spans="1:53" x14ac:dyDescent="0.25">
      <c r="A69" s="51"/>
      <c r="B69" s="88" t="s">
        <v>44</v>
      </c>
      <c r="C69" s="89" t="s">
        <v>7</v>
      </c>
      <c r="D69" s="114">
        <v>28568</v>
      </c>
      <c r="E69" s="115">
        <v>36892</v>
      </c>
      <c r="F69" s="90">
        <v>4</v>
      </c>
      <c r="G69" s="91">
        <v>103749</v>
      </c>
      <c r="H69" s="89">
        <v>0</v>
      </c>
      <c r="I69" s="93">
        <v>1</v>
      </c>
      <c r="J69" s="62">
        <v>1</v>
      </c>
      <c r="K69" s="63"/>
      <c r="L69" s="71"/>
      <c r="M69" s="65">
        <f t="shared" si="30"/>
        <v>44.572210814510612</v>
      </c>
      <c r="N69" s="66">
        <f t="shared" si="30"/>
        <v>21.782340862422998</v>
      </c>
      <c r="O69" s="67">
        <f>(G69*12/I69)/(IF(YEAR(E69)=$E$1,13-MONTH(E69),12))</f>
        <v>103749</v>
      </c>
      <c r="P69" s="51"/>
      <c r="Q69" s="51"/>
      <c r="R69" s="51"/>
      <c r="S69" s="51"/>
      <c r="T69" s="51"/>
      <c r="U69" s="51"/>
      <c r="V69" s="51"/>
      <c r="W69" s="51"/>
      <c r="Y69" s="13"/>
      <c r="Z69" s="13"/>
      <c r="AG69" s="1"/>
      <c r="AH69" s="1"/>
      <c r="AZ69" s="13"/>
      <c r="BA69" s="13"/>
    </row>
    <row r="70" spans="1:53" ht="13.8" thickBot="1" x14ac:dyDescent="0.3">
      <c r="A70" s="51"/>
      <c r="B70" s="94" t="s">
        <v>68</v>
      </c>
      <c r="C70" s="95" t="s">
        <v>6</v>
      </c>
      <c r="D70" s="121">
        <v>32161</v>
      </c>
      <c r="E70" s="122">
        <v>41699</v>
      </c>
      <c r="F70" s="96">
        <v>4</v>
      </c>
      <c r="G70" s="97">
        <v>153446</v>
      </c>
      <c r="H70" s="95">
        <v>0</v>
      </c>
      <c r="I70" s="98">
        <v>1</v>
      </c>
      <c r="J70" s="99">
        <v>2</v>
      </c>
      <c r="K70" s="100"/>
      <c r="L70" s="101"/>
      <c r="M70" s="102">
        <f t="shared" si="30"/>
        <v>34.735112936344969</v>
      </c>
      <c r="N70" s="103">
        <f t="shared" si="30"/>
        <v>8.6214921286789874</v>
      </c>
      <c r="O70" s="104">
        <f>(G70*12/I70)/(IF(YEAR(E70)=$E$1,13-MONTH(E70),12))</f>
        <v>153446</v>
      </c>
      <c r="P70" s="51"/>
      <c r="Q70" s="51"/>
      <c r="R70" s="51"/>
      <c r="S70" s="51"/>
      <c r="T70" s="51"/>
      <c r="U70" s="51"/>
      <c r="V70" s="51"/>
      <c r="W70" s="51"/>
      <c r="Y70" s="13"/>
      <c r="Z70" s="13"/>
      <c r="AG70" s="1"/>
      <c r="AH70" s="1"/>
      <c r="AZ70" s="13"/>
      <c r="BA70" s="13"/>
    </row>
    <row r="73" spans="1:53" ht="13.8" thickBot="1" x14ac:dyDescent="0.3"/>
    <row r="74" spans="1:53" ht="13.8" thickBot="1" x14ac:dyDescent="0.3">
      <c r="H74" s="33"/>
      <c r="I74" s="73" t="s">
        <v>131</v>
      </c>
      <c r="J74" s="74" t="s">
        <v>132</v>
      </c>
      <c r="K74" s="75" t="s">
        <v>133</v>
      </c>
      <c r="L74" s="75" t="s">
        <v>134</v>
      </c>
      <c r="M74" s="75" t="s">
        <v>77</v>
      </c>
      <c r="N74" s="34"/>
      <c r="O74" s="34"/>
      <c r="P74" s="34"/>
      <c r="Q74" s="34"/>
      <c r="R74" s="35"/>
    </row>
    <row r="75" spans="1:53" x14ac:dyDescent="0.25">
      <c r="B75" s="32" t="s">
        <v>136</v>
      </c>
      <c r="C75" s="23" t="s">
        <v>128</v>
      </c>
      <c r="D75" s="24" t="s">
        <v>129</v>
      </c>
      <c r="E75" s="44" t="s">
        <v>135</v>
      </c>
      <c r="H75" s="36">
        <v>1</v>
      </c>
      <c r="I75" s="37" t="str">
        <f ca="1">VLOOKUP(H75,$A$4:$L$31,2,FALSE)</f>
        <v>Individu_34</v>
      </c>
      <c r="J75" s="38" t="str">
        <f ca="1">VLOOKUP(H75,$A$4:$L$31,3,FALSE)</f>
        <v>M</v>
      </c>
      <c r="K75" s="39">
        <f ca="1">VLOOKUP(H75,$A$4:$L$31,9,FALSE)</f>
        <v>1</v>
      </c>
      <c r="L75" s="37" t="s">
        <v>140</v>
      </c>
      <c r="M75" s="123" t="str">
        <f ca="1">IF(ISBLANK(VLOOKUP(H75,$A$4:$L$31,12,FALSE)),"",VLOOKUP(H75,$A$4:$L$31,12,FALSE))</f>
        <v/>
      </c>
      <c r="N75" s="123"/>
      <c r="O75" s="123"/>
      <c r="P75" s="123"/>
      <c r="Q75" s="123"/>
      <c r="R75" s="124"/>
    </row>
    <row r="76" spans="1:53" x14ac:dyDescent="0.25">
      <c r="B76" s="25" t="s">
        <v>122</v>
      </c>
      <c r="C76" s="26">
        <v>1</v>
      </c>
      <c r="D76" s="27">
        <v>0.2</v>
      </c>
      <c r="E76" s="31" t="str">
        <f>IF(C76=1,"les plus jeunes en priorité",IF(C76=0,"les plus vieux en priorité","pb"))</f>
        <v>les plus jeunes en priorité</v>
      </c>
      <c r="H76" s="36">
        <v>2</v>
      </c>
      <c r="I76" s="37" t="str">
        <f t="shared" ref="I76:I84" ca="1" si="31">VLOOKUP(H76,$A$4:$L$31,2,FALSE)</f>
        <v>Individu_48</v>
      </c>
      <c r="J76" s="38" t="str">
        <f t="shared" ref="J76:J84" ca="1" si="32">VLOOKUP(H76,$A$4:$L$31,3,FALSE)</f>
        <v>M</v>
      </c>
      <c r="K76" s="39">
        <f t="shared" ref="K76:K84" ca="1" si="33">VLOOKUP(H76,$A$4:$L$31,9,FALSE)</f>
        <v>1</v>
      </c>
      <c r="L76" s="37" t="str">
        <f t="shared" ref="L76:L84" ca="1" si="34">IF(ISBLANK(VLOOKUP(H76,$A$4:$L$31,11,FALSE)),"",VLOOKUP(H76,$A$4:$L$31,11,FALSE))</f>
        <v/>
      </c>
      <c r="M76" s="123" t="str">
        <f t="shared" ref="M76:M84" ca="1" si="35">IF(ISBLANK(VLOOKUP(H76,$A$4:$L$31,12,FALSE)),"",VLOOKUP(H76,$A$4:$L$31,12,FALSE))</f>
        <v/>
      </c>
      <c r="N76" s="123"/>
      <c r="O76" s="123"/>
      <c r="P76" s="123"/>
      <c r="Q76" s="123"/>
      <c r="R76" s="124"/>
    </row>
    <row r="77" spans="1:53" x14ac:dyDescent="0.25">
      <c r="B77" s="25" t="s">
        <v>123</v>
      </c>
      <c r="C77" s="26">
        <v>1</v>
      </c>
      <c r="D77" s="27">
        <v>0.5</v>
      </c>
      <c r="E77" s="31" t="str">
        <f>IF(C77=1,"les plus récents en priorité",IF(C77=0,"les plus anciens en priorité","pb"))</f>
        <v>les plus récents en priorité</v>
      </c>
      <c r="H77" s="36">
        <v>3</v>
      </c>
      <c r="I77" s="37" t="str">
        <f t="shared" ca="1" si="31"/>
        <v>Individu_10</v>
      </c>
      <c r="J77" s="38" t="str">
        <f t="shared" ca="1" si="32"/>
        <v>F</v>
      </c>
      <c r="K77" s="39">
        <f t="shared" ca="1" si="33"/>
        <v>1</v>
      </c>
      <c r="L77" s="37" t="str">
        <f t="shared" ca="1" si="34"/>
        <v/>
      </c>
      <c r="M77" s="123" t="str">
        <f t="shared" ca="1" si="35"/>
        <v/>
      </c>
      <c r="N77" s="123"/>
      <c r="O77" s="123"/>
      <c r="P77" s="123"/>
      <c r="Q77" s="123"/>
      <c r="R77" s="124"/>
    </row>
    <row r="78" spans="1:53" x14ac:dyDescent="0.25">
      <c r="B78" s="25" t="s">
        <v>124</v>
      </c>
      <c r="C78" s="26">
        <v>0</v>
      </c>
      <c r="D78" s="27">
        <v>0.4</v>
      </c>
      <c r="E78" s="31" t="str">
        <f>IF(C78=1,"les moins absents en priorité",IF(C78=0,"les plus absents en priorité","pb"))</f>
        <v>les plus absents en priorité</v>
      </c>
      <c r="H78" s="36">
        <v>4</v>
      </c>
      <c r="I78" s="37" t="str">
        <f t="shared" ca="1" si="31"/>
        <v>Individu_65</v>
      </c>
      <c r="J78" s="38" t="str">
        <f t="shared" ca="1" si="32"/>
        <v>F</v>
      </c>
      <c r="K78" s="39">
        <f t="shared" ca="1" si="33"/>
        <v>1</v>
      </c>
      <c r="L78" s="37" t="str">
        <f t="shared" ca="1" si="34"/>
        <v/>
      </c>
      <c r="M78" s="123" t="str">
        <f t="shared" ca="1" si="35"/>
        <v/>
      </c>
      <c r="N78" s="123"/>
      <c r="O78" s="123"/>
      <c r="P78" s="123"/>
      <c r="Q78" s="123"/>
      <c r="R78" s="124"/>
    </row>
    <row r="79" spans="1:53" x14ac:dyDescent="0.25">
      <c r="B79" s="25" t="s">
        <v>125</v>
      </c>
      <c r="C79" s="26">
        <v>0</v>
      </c>
      <c r="D79" s="27">
        <v>0.5</v>
      </c>
      <c r="E79" s="31" t="str">
        <f>IF(C79=1,"Avec peu d'enfants en priorité",IF(C79=0,"avec beaucoup d'enfants en priorité","pb"))</f>
        <v>avec beaucoup d'enfants en priorité</v>
      </c>
      <c r="H79" s="36">
        <v>5</v>
      </c>
      <c r="I79" s="37" t="str">
        <f t="shared" ca="1" si="31"/>
        <v>Individu_80</v>
      </c>
      <c r="J79" s="38" t="str">
        <f t="shared" ca="1" si="32"/>
        <v>F</v>
      </c>
      <c r="K79" s="39">
        <f t="shared" ca="1" si="33"/>
        <v>1</v>
      </c>
      <c r="L79" s="37" t="str">
        <f t="shared" ca="1" si="34"/>
        <v/>
      </c>
      <c r="M79" s="123" t="str">
        <f t="shared" ca="1" si="35"/>
        <v/>
      </c>
      <c r="N79" s="123"/>
      <c r="O79" s="123"/>
      <c r="P79" s="123"/>
      <c r="Q79" s="123"/>
      <c r="R79" s="124"/>
    </row>
    <row r="80" spans="1:53" ht="13.8" thickBot="1" x14ac:dyDescent="0.3">
      <c r="B80" s="28" t="s">
        <v>126</v>
      </c>
      <c r="C80" s="29">
        <v>1</v>
      </c>
      <c r="D80" s="30">
        <v>0.3</v>
      </c>
      <c r="E80" s="31" t="str">
        <f>IF(C80=1,"Avec un petit salaire en priorité",IF(C80=0,"avec un gros salaire en priorité","pb"))</f>
        <v>Avec un petit salaire en priorité</v>
      </c>
      <c r="H80" s="36">
        <v>6</v>
      </c>
      <c r="I80" s="37" t="str">
        <f t="shared" ca="1" si="31"/>
        <v>Individu_37</v>
      </c>
      <c r="J80" s="38" t="str">
        <f t="shared" ca="1" si="32"/>
        <v>F</v>
      </c>
      <c r="K80" s="39">
        <f t="shared" ca="1" si="33"/>
        <v>1</v>
      </c>
      <c r="L80" s="37" t="str">
        <f t="shared" ca="1" si="34"/>
        <v/>
      </c>
      <c r="M80" s="123" t="str">
        <f t="shared" ca="1" si="35"/>
        <v/>
      </c>
      <c r="N80" s="123"/>
      <c r="O80" s="123"/>
      <c r="P80" s="123"/>
      <c r="Q80" s="123"/>
      <c r="R80" s="124"/>
    </row>
    <row r="81" spans="2:23" x14ac:dyDescent="0.25">
      <c r="H81" s="36">
        <v>7</v>
      </c>
      <c r="I81" s="37" t="str">
        <f t="shared" ca="1" si="31"/>
        <v>Individu_33</v>
      </c>
      <c r="J81" s="38" t="str">
        <f t="shared" ca="1" si="32"/>
        <v>M</v>
      </c>
      <c r="K81" s="39">
        <f t="shared" ca="1" si="33"/>
        <v>1</v>
      </c>
      <c r="L81" s="37" t="str">
        <f t="shared" ca="1" si="34"/>
        <v/>
      </c>
      <c r="M81" s="123" t="str">
        <f t="shared" ca="1" si="35"/>
        <v>a participé à l'élimination sauvage de dechets toxiques</v>
      </c>
      <c r="N81" s="123"/>
      <c r="O81" s="123"/>
      <c r="P81" s="123"/>
      <c r="Q81" s="123"/>
      <c r="R81" s="124"/>
    </row>
    <row r="82" spans="2:23" x14ac:dyDescent="0.25">
      <c r="H82" s="36">
        <v>8</v>
      </c>
      <c r="I82" s="37" t="str">
        <f t="shared" ca="1" si="31"/>
        <v>Individu_40</v>
      </c>
      <c r="J82" s="38" t="str">
        <f t="shared" ca="1" si="32"/>
        <v>F</v>
      </c>
      <c r="K82" s="39">
        <f t="shared" ca="1" si="33"/>
        <v>1</v>
      </c>
      <c r="L82" s="37" t="str">
        <f t="shared" ca="1" si="34"/>
        <v/>
      </c>
      <c r="M82" s="123" t="str">
        <f t="shared" ca="1" si="35"/>
        <v>addiction aux jeux d'argent</v>
      </c>
      <c r="N82" s="123"/>
      <c r="O82" s="123"/>
      <c r="P82" s="123"/>
      <c r="Q82" s="123"/>
      <c r="R82" s="124"/>
    </row>
    <row r="83" spans="2:23" x14ac:dyDescent="0.25">
      <c r="H83" s="36">
        <v>9</v>
      </c>
      <c r="I83" s="37" t="str">
        <f t="shared" ca="1" si="31"/>
        <v>Individu_11</v>
      </c>
      <c r="J83" s="38" t="str">
        <f t="shared" ca="1" si="32"/>
        <v>F</v>
      </c>
      <c r="K83" s="39">
        <f t="shared" ca="1" si="33"/>
        <v>1</v>
      </c>
      <c r="L83" s="37" t="str">
        <f t="shared" ca="1" si="34"/>
        <v/>
      </c>
      <c r="M83" s="123" t="str">
        <f t="shared" ca="1" si="35"/>
        <v/>
      </c>
      <c r="N83" s="123"/>
      <c r="O83" s="123"/>
      <c r="P83" s="123"/>
      <c r="Q83" s="123"/>
      <c r="R83" s="124"/>
    </row>
    <row r="84" spans="2:23" ht="13.8" thickBot="1" x14ac:dyDescent="0.3">
      <c r="H84" s="40">
        <v>10</v>
      </c>
      <c r="I84" s="41" t="str">
        <f t="shared" ca="1" si="31"/>
        <v>Individu_23</v>
      </c>
      <c r="J84" s="42" t="str">
        <f t="shared" ca="1" si="32"/>
        <v>F</v>
      </c>
      <c r="K84" s="43">
        <f t="shared" ca="1" si="33"/>
        <v>1</v>
      </c>
      <c r="L84" s="41" t="str">
        <f t="shared" ca="1" si="34"/>
        <v/>
      </c>
      <c r="M84" s="125" t="str">
        <f t="shared" ca="1" si="35"/>
        <v/>
      </c>
      <c r="N84" s="125"/>
      <c r="O84" s="125"/>
      <c r="P84" s="125"/>
      <c r="Q84" s="125"/>
      <c r="R84" s="126"/>
    </row>
    <row r="85" spans="2:23" ht="17.399999999999999" x14ac:dyDescent="0.3">
      <c r="F85" s="132" t="s">
        <v>139</v>
      </c>
    </row>
    <row r="86" spans="2:23" ht="13.8" thickBot="1" x14ac:dyDescent="0.3">
      <c r="W86" s="44"/>
    </row>
    <row r="87" spans="2:23" x14ac:dyDescent="0.25">
      <c r="B87" s="32" t="s">
        <v>137</v>
      </c>
      <c r="C87" s="23" t="s">
        <v>128</v>
      </c>
      <c r="D87" s="24" t="s">
        <v>129</v>
      </c>
      <c r="H87" s="33"/>
      <c r="I87" s="73" t="s">
        <v>131</v>
      </c>
      <c r="J87" s="74" t="s">
        <v>132</v>
      </c>
      <c r="K87" s="75" t="s">
        <v>133</v>
      </c>
      <c r="L87" s="75" t="s">
        <v>134</v>
      </c>
      <c r="M87" s="75" t="s">
        <v>77</v>
      </c>
      <c r="N87" s="34"/>
      <c r="O87" s="34"/>
      <c r="P87" s="34"/>
      <c r="Q87" s="34"/>
      <c r="R87" s="35"/>
      <c r="W87" s="31"/>
    </row>
    <row r="88" spans="2:23" x14ac:dyDescent="0.25">
      <c r="B88" s="25" t="s">
        <v>122</v>
      </c>
      <c r="C88" s="26">
        <v>0</v>
      </c>
      <c r="D88" s="27">
        <v>0.4</v>
      </c>
      <c r="H88" s="36">
        <v>1</v>
      </c>
      <c r="I88" s="37" t="str">
        <f ca="1">VLOOKUP(H88,$A$33:$L$51,2,FALSE)</f>
        <v>Individu_02</v>
      </c>
      <c r="J88" s="38" t="str">
        <f ca="1">VLOOKUP(H88,$A$33:$L$51,3,FALSE)</f>
        <v>F</v>
      </c>
      <c r="K88" s="39">
        <f ca="1">VLOOKUP(H88,$A$33:$L$51,9,FALSE)</f>
        <v>0.5</v>
      </c>
      <c r="L88" s="37" t="str">
        <f ca="1">IF(ISBLANK(VLOOKUP(H88,$A$33:$L$51,11,FALSE)),"",VLOOKUP(H88,$A$33:$L$51,11,FALSE))</f>
        <v/>
      </c>
      <c r="M88" s="123" t="str">
        <f ca="1">IF(ISBLANK(VLOOKUP(H88,$A$33:$L$51,12,FALSE)),"",VLOOKUP(H88,$A$33:$L$51,12,FALSE))</f>
        <v xml:space="preserve"> </v>
      </c>
      <c r="N88" s="123"/>
      <c r="O88" s="123"/>
      <c r="P88" s="123"/>
      <c r="Q88" s="123"/>
      <c r="R88" s="124"/>
      <c r="W88" s="31"/>
    </row>
    <row r="89" spans="2:23" x14ac:dyDescent="0.25">
      <c r="B89" s="25" t="s">
        <v>123</v>
      </c>
      <c r="C89" s="26">
        <v>0</v>
      </c>
      <c r="D89" s="27">
        <v>0.1</v>
      </c>
      <c r="H89" s="36">
        <v>2</v>
      </c>
      <c r="I89" s="37" t="str">
        <f t="shared" ref="I89:I93" ca="1" si="36">VLOOKUP(H89,$A$33:$L$51,2,FALSE)</f>
        <v>Individu_03</v>
      </c>
      <c r="J89" s="38" t="str">
        <f t="shared" ref="J89:J93" ca="1" si="37">VLOOKUP(H89,$A$33:$L$51,3,FALSE)</f>
        <v>F</v>
      </c>
      <c r="K89" s="39">
        <f t="shared" ref="K89:K93" ca="1" si="38">VLOOKUP(H89,$A$33:$L$51,9,FALSE)</f>
        <v>1</v>
      </c>
      <c r="L89" s="37" t="str">
        <f t="shared" ref="L89:L93" ca="1" si="39">IF(ISBLANK(VLOOKUP(H89,$A$33:$L$51,11,FALSE)),"",VLOOKUP(H89,$A$33:$L$51,11,FALSE))</f>
        <v/>
      </c>
      <c r="M89" s="123" t="str">
        <f t="shared" ref="M89:M93" ca="1" si="40">IF(ISBLANK(VLOOKUP(H89,$A$33:$L$51,12,FALSE)),"",VLOOKUP(H89,$A$33:$L$51,12,FALSE))</f>
        <v xml:space="preserve"> </v>
      </c>
      <c r="N89" s="123"/>
      <c r="O89" s="123"/>
      <c r="P89" s="123"/>
      <c r="Q89" s="123"/>
      <c r="R89" s="124"/>
      <c r="W89" s="31"/>
    </row>
    <row r="90" spans="2:23" x14ac:dyDescent="0.25">
      <c r="B90" s="25" t="s">
        <v>124</v>
      </c>
      <c r="C90" s="26">
        <v>0</v>
      </c>
      <c r="D90" s="27">
        <v>0.5</v>
      </c>
      <c r="H90" s="36">
        <v>3</v>
      </c>
      <c r="I90" s="37" t="str">
        <f t="shared" ca="1" si="36"/>
        <v>Individu_67</v>
      </c>
      <c r="J90" s="38" t="str">
        <f t="shared" ca="1" si="37"/>
        <v>M</v>
      </c>
      <c r="K90" s="39">
        <f t="shared" ca="1" si="38"/>
        <v>0.6</v>
      </c>
      <c r="L90" s="37" t="str">
        <f t="shared" ca="1" si="39"/>
        <v/>
      </c>
      <c r="M90" s="123" t="str">
        <f t="shared" ca="1" si="40"/>
        <v/>
      </c>
      <c r="N90" s="123"/>
      <c r="O90" s="123"/>
      <c r="P90" s="123"/>
      <c r="Q90" s="123"/>
      <c r="R90" s="124"/>
      <c r="W90" s="31"/>
    </row>
    <row r="91" spans="2:23" x14ac:dyDescent="0.25">
      <c r="B91" s="25" t="s">
        <v>125</v>
      </c>
      <c r="C91" s="26">
        <v>1</v>
      </c>
      <c r="D91" s="27">
        <v>0.5</v>
      </c>
      <c r="H91" s="36">
        <v>4</v>
      </c>
      <c r="I91" s="37" t="str">
        <f t="shared" ca="1" si="36"/>
        <v>Individu_55</v>
      </c>
      <c r="J91" s="38" t="str">
        <f t="shared" ca="1" si="37"/>
        <v>F</v>
      </c>
      <c r="K91" s="39">
        <f t="shared" ca="1" si="38"/>
        <v>1</v>
      </c>
      <c r="L91" s="37" t="str">
        <f t="shared" ca="1" si="39"/>
        <v/>
      </c>
      <c r="M91" s="123" t="str">
        <f t="shared" ca="1" si="40"/>
        <v>Très amie avec la femme du directeur !</v>
      </c>
      <c r="N91" s="123"/>
      <c r="O91" s="123"/>
      <c r="P91" s="123"/>
      <c r="Q91" s="123"/>
      <c r="R91" s="124"/>
      <c r="W91" s="31"/>
    </row>
    <row r="92" spans="2:23" ht="13.8" thickBot="1" x14ac:dyDescent="0.3">
      <c r="B92" s="28" t="s">
        <v>126</v>
      </c>
      <c r="C92" s="29">
        <v>0</v>
      </c>
      <c r="D92" s="30">
        <v>0.2</v>
      </c>
      <c r="H92" s="36">
        <v>5</v>
      </c>
      <c r="I92" s="37" t="str">
        <f t="shared" ca="1" si="36"/>
        <v>Individu_07</v>
      </c>
      <c r="J92" s="38" t="str">
        <f t="shared" ca="1" si="37"/>
        <v>M</v>
      </c>
      <c r="K92" s="39">
        <f t="shared" ca="1" si="38"/>
        <v>0.6</v>
      </c>
      <c r="L92" s="37" t="str">
        <f t="shared" ca="1" si="39"/>
        <v/>
      </c>
      <c r="M92" s="123" t="str">
        <f t="shared" ca="1" si="40"/>
        <v/>
      </c>
      <c r="N92" s="123"/>
      <c r="O92" s="123"/>
      <c r="P92" s="123"/>
      <c r="Q92" s="123"/>
      <c r="R92" s="124"/>
    </row>
    <row r="93" spans="2:23" ht="13.8" thickBot="1" x14ac:dyDescent="0.3">
      <c r="H93" s="40">
        <v>6</v>
      </c>
      <c r="I93" s="41" t="str">
        <f t="shared" ca="1" si="36"/>
        <v>Individu_78</v>
      </c>
      <c r="J93" s="42" t="str">
        <f t="shared" ca="1" si="37"/>
        <v>M</v>
      </c>
      <c r="K93" s="43">
        <f t="shared" ca="1" si="38"/>
        <v>1</v>
      </c>
      <c r="L93" s="41" t="str">
        <f t="shared" ca="1" si="39"/>
        <v/>
      </c>
      <c r="M93" s="125" t="str">
        <f t="shared" ca="1" si="40"/>
        <v/>
      </c>
      <c r="N93" s="125"/>
      <c r="O93" s="125"/>
      <c r="P93" s="125"/>
      <c r="Q93" s="125"/>
      <c r="R93" s="126"/>
    </row>
    <row r="95" spans="2:23" ht="13.8" thickBot="1" x14ac:dyDescent="0.3"/>
    <row r="96" spans="2:23" x14ac:dyDescent="0.25">
      <c r="B96" s="32" t="s">
        <v>138</v>
      </c>
      <c r="C96" s="23" t="s">
        <v>128</v>
      </c>
      <c r="D96" s="24" t="s">
        <v>129</v>
      </c>
      <c r="H96" s="33"/>
      <c r="I96" s="73" t="s">
        <v>131</v>
      </c>
      <c r="J96" s="74" t="s">
        <v>132</v>
      </c>
      <c r="K96" s="75" t="s">
        <v>133</v>
      </c>
      <c r="L96" s="75" t="s">
        <v>134</v>
      </c>
      <c r="M96" s="75" t="s">
        <v>77</v>
      </c>
      <c r="N96" s="34"/>
      <c r="O96" s="34"/>
      <c r="P96" s="34"/>
      <c r="Q96" s="34"/>
      <c r="R96" s="35"/>
    </row>
    <row r="97" spans="2:18" x14ac:dyDescent="0.25">
      <c r="B97" s="25" t="s">
        <v>122</v>
      </c>
      <c r="C97" s="26">
        <v>1</v>
      </c>
      <c r="D97" s="27">
        <v>0.2</v>
      </c>
      <c r="H97" s="36">
        <v>1</v>
      </c>
      <c r="I97" s="37" t="str">
        <f ca="1">VLOOKUP(H97,$A$53:$L$65,2,FALSE)</f>
        <v>Individu_64</v>
      </c>
      <c r="J97" s="38" t="str">
        <f ca="1">VLOOKUP(H97,$A$53:$L$65,3,FALSE)</f>
        <v>M</v>
      </c>
      <c r="K97" s="39">
        <f ca="1">VLOOKUP(H97,$A$53:$L$65,9,FALSE)</f>
        <v>1</v>
      </c>
      <c r="L97" s="37" t="str">
        <f ca="1">IF(ISBLANK(VLOOKUP(H97,$A$53:$L$65,11,FALSE)),"",VLOOKUP(H97,$A$53:$L$65,11,FALSE))</f>
        <v/>
      </c>
      <c r="M97" s="123" t="str">
        <f ca="1">IF(ISBLANK(VLOOKUP(H97,$A$53:$L$65,12,FALSE)),"",VLOOKUP(H97,$A$53:$L$65,12,FALSE))</f>
        <v/>
      </c>
      <c r="N97" s="123"/>
      <c r="O97" s="123"/>
      <c r="P97" s="123"/>
      <c r="Q97" s="123"/>
      <c r="R97" s="124"/>
    </row>
    <row r="98" spans="2:18" x14ac:dyDescent="0.25">
      <c r="B98" s="25" t="s">
        <v>123</v>
      </c>
      <c r="C98" s="26">
        <v>1</v>
      </c>
      <c r="D98" s="27">
        <v>0.1</v>
      </c>
      <c r="H98" s="36">
        <v>2</v>
      </c>
      <c r="I98" s="37" t="str">
        <f t="shared" ref="I98:I102" ca="1" si="41">VLOOKUP(H98,$A$53:$L$65,2,FALSE)</f>
        <v>Individu_32</v>
      </c>
      <c r="J98" s="38" t="str">
        <f t="shared" ref="J98:J102" ca="1" si="42">VLOOKUP(H98,$A$53:$L$65,3,FALSE)</f>
        <v>M</v>
      </c>
      <c r="K98" s="39">
        <f t="shared" ref="K98:K102" ca="1" si="43">VLOOKUP(H98,$A$53:$L$65,9,FALSE)</f>
        <v>1</v>
      </c>
      <c r="L98" s="37" t="str">
        <f t="shared" ref="L98:L102" ca="1" si="44">IF(ISBLANK(VLOOKUP(H98,$A$53:$L$65,11,FALSE)),"",VLOOKUP(H98,$A$53:$L$65,11,FALSE))</f>
        <v/>
      </c>
      <c r="M98" s="123" t="str">
        <f t="shared" ref="M98:M102" ca="1" si="45">IF(ISBLANK(VLOOKUP(H98,$A$53:$L$65,12,FALSE)),"",VLOOKUP(H98,$A$53:$L$65,12,FALSE))</f>
        <v/>
      </c>
      <c r="N98" s="123"/>
      <c r="O98" s="123"/>
      <c r="P98" s="123"/>
      <c r="Q98" s="123"/>
      <c r="R98" s="124"/>
    </row>
    <row r="99" spans="2:18" x14ac:dyDescent="0.25">
      <c r="B99" s="25" t="s">
        <v>124</v>
      </c>
      <c r="C99" s="26">
        <v>0</v>
      </c>
      <c r="D99" s="27">
        <v>0.1</v>
      </c>
      <c r="H99" s="36">
        <v>3</v>
      </c>
      <c r="I99" s="37" t="str">
        <f t="shared" ca="1" si="41"/>
        <v>Individu_70</v>
      </c>
      <c r="J99" s="38" t="str">
        <f t="shared" ca="1" si="42"/>
        <v>M</v>
      </c>
      <c r="K99" s="39">
        <f t="shared" ca="1" si="43"/>
        <v>1</v>
      </c>
      <c r="L99" s="37" t="str">
        <f t="shared" ca="1" si="44"/>
        <v/>
      </c>
      <c r="M99" s="123" t="str">
        <f t="shared" ca="1" si="45"/>
        <v/>
      </c>
      <c r="N99" s="123"/>
      <c r="O99" s="123"/>
      <c r="P99" s="123"/>
      <c r="Q99" s="123"/>
      <c r="R99" s="124"/>
    </row>
    <row r="100" spans="2:18" x14ac:dyDescent="0.25">
      <c r="B100" s="25" t="s">
        <v>125</v>
      </c>
      <c r="C100" s="26">
        <v>1</v>
      </c>
      <c r="D100" s="27">
        <v>0.3</v>
      </c>
      <c r="H100" s="36">
        <v>4</v>
      </c>
      <c r="I100" s="37" t="str">
        <f t="shared" ca="1" si="41"/>
        <v>Individu_62</v>
      </c>
      <c r="J100" s="38" t="str">
        <f t="shared" ca="1" si="42"/>
        <v>F</v>
      </c>
      <c r="K100" s="39">
        <f t="shared" ca="1" si="43"/>
        <v>1</v>
      </c>
      <c r="L100" s="37" t="str">
        <f t="shared" ca="1" si="44"/>
        <v>DS</v>
      </c>
      <c r="M100" s="123" t="str">
        <f t="shared" ca="1" si="45"/>
        <v/>
      </c>
      <c r="N100" s="123"/>
      <c r="O100" s="123"/>
      <c r="P100" s="123"/>
      <c r="Q100" s="123"/>
      <c r="R100" s="124"/>
    </row>
    <row r="101" spans="2:18" ht="13.8" thickBot="1" x14ac:dyDescent="0.3">
      <c r="B101" s="28" t="s">
        <v>126</v>
      </c>
      <c r="C101" s="29">
        <v>1</v>
      </c>
      <c r="D101" s="30">
        <v>0.2</v>
      </c>
      <c r="H101" s="36">
        <v>5</v>
      </c>
      <c r="I101" s="37" t="str">
        <f t="shared" ca="1" si="41"/>
        <v>Individu_29</v>
      </c>
      <c r="J101" s="38" t="str">
        <f t="shared" ca="1" si="42"/>
        <v>F</v>
      </c>
      <c r="K101" s="39">
        <f t="shared" ca="1" si="43"/>
        <v>1</v>
      </c>
      <c r="L101" s="37" t="str">
        <f t="shared" ca="1" si="44"/>
        <v/>
      </c>
      <c r="M101" s="123" t="str">
        <f t="shared" ca="1" si="45"/>
        <v/>
      </c>
      <c r="N101" s="123"/>
      <c r="O101" s="123"/>
      <c r="P101" s="123"/>
      <c r="Q101" s="123"/>
      <c r="R101" s="124"/>
    </row>
    <row r="102" spans="2:18" ht="13.8" thickBot="1" x14ac:dyDescent="0.3">
      <c r="H102" s="40">
        <v>6</v>
      </c>
      <c r="I102" s="41" t="str">
        <f t="shared" ca="1" si="41"/>
        <v>Individu_28</v>
      </c>
      <c r="J102" s="42" t="str">
        <f t="shared" ca="1" si="42"/>
        <v>M</v>
      </c>
      <c r="K102" s="43">
        <f t="shared" ca="1" si="43"/>
        <v>1</v>
      </c>
      <c r="L102" s="41" t="str">
        <f t="shared" ca="1" si="44"/>
        <v/>
      </c>
      <c r="M102" s="125" t="str">
        <f t="shared" ca="1" si="45"/>
        <v/>
      </c>
      <c r="N102" s="125"/>
      <c r="O102" s="125"/>
      <c r="P102" s="125"/>
      <c r="Q102" s="125"/>
      <c r="R102" s="126"/>
    </row>
  </sheetData>
  <sortState ref="B4:O67">
    <sortCondition ref="F4:F67"/>
  </sortState>
  <mergeCells count="24">
    <mergeCell ref="G1:H1"/>
    <mergeCell ref="AA1:AD1"/>
    <mergeCell ref="M75:R75"/>
    <mergeCell ref="M76:R76"/>
    <mergeCell ref="M77:R77"/>
    <mergeCell ref="M78:R78"/>
    <mergeCell ref="M79:R79"/>
    <mergeCell ref="M80:R80"/>
    <mergeCell ref="M81:R81"/>
    <mergeCell ref="M82:R82"/>
    <mergeCell ref="M83:R83"/>
    <mergeCell ref="M84:R84"/>
    <mergeCell ref="M88:R88"/>
    <mergeCell ref="M89:R89"/>
    <mergeCell ref="M90:R90"/>
    <mergeCell ref="M99:R99"/>
    <mergeCell ref="M100:R100"/>
    <mergeCell ref="M101:R101"/>
    <mergeCell ref="M102:R102"/>
    <mergeCell ref="M91:R91"/>
    <mergeCell ref="M92:R92"/>
    <mergeCell ref="M93:R93"/>
    <mergeCell ref="M97:R97"/>
    <mergeCell ref="M98:R98"/>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AFH</cp:lastModifiedBy>
  <dcterms:created xsi:type="dcterms:W3CDTF">2006-09-28T07:58:50Z</dcterms:created>
  <dcterms:modified xsi:type="dcterms:W3CDTF">2022-10-14T15:09:56Z</dcterms:modified>
</cp:coreProperties>
</file>